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re1-my.sharepoint.com/personal/tcasimiro_cre_gob_mx/Documents/DDART Carpeta Compartida/Expediente PORTEO CONVENCIONAL 2025 ok/Ejercicio 2025/Memoria de cálculo/"/>
    </mc:Choice>
  </mc:AlternateContent>
  <xr:revisionPtr revIDLastSave="11" documentId="114_{623BC178-6838-403A-A832-8A26309C2354}" xr6:coauthVersionLast="47" xr6:coauthVersionMax="47" xr10:uidLastSave="{CF0E9F55-0081-44AB-97F3-CD77AAF1A74E}"/>
  <bookViews>
    <workbookView xWindow="-120" yWindow="-120" windowWidth="20730" windowHeight="11040" tabRatio="929" xr2:uid="{00000000-000D-0000-FFFF-FFFF00000000}"/>
  </bookViews>
  <sheets>
    <sheet name="Contenido" sheetId="12" r:id="rId1"/>
    <sheet name="CMCgen" sheetId="8" r:id="rId2"/>
    <sheet name="CMCtransva" sheetId="18" r:id="rId3"/>
    <sheet name="CT" sheetId="2" r:id="rId4"/>
    <sheet name="ENER" sheetId="11" r:id="rId5"/>
    <sheet name="mba " sheetId="7" r:id="rId6"/>
    <sheet name="INPP ponderado" sheetId="16" r:id="rId7"/>
    <sheet name="INPP base jul 2019" sheetId="15" r:id="rId8"/>
    <sheet name="INPP base jun 2012" sheetId="25" r:id="rId9"/>
    <sheet name="INPP base dic 2003" sheetId="27" r:id="rId10"/>
    <sheet name="Delta" sheetId="13" r:id="rId11"/>
  </sheets>
  <definedNames>
    <definedName name="_xlnm._FilterDatabase" localSheetId="6" hidden="1">'INPP ponderado'!#REF!</definedName>
    <definedName name="_xlnm.Print_Area" localSheetId="1">CMCgen!$A$5:$F$40</definedName>
    <definedName name="_xlnm.Print_Area" localSheetId="2">CMCtransva!$A$5:$G$71</definedName>
    <definedName name="_xlnm.Print_Area" localSheetId="3">CT!$A$1:$E$51</definedName>
    <definedName name="_xlnm.Print_Area" localSheetId="5">'mba '!$A$19:$H$49</definedName>
    <definedName name="X">Contenido!$B$16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7" l="1"/>
  <c r="C32" i="7" l="1"/>
  <c r="C16" i="7" s="1"/>
  <c r="C47" i="7" l="1"/>
  <c r="F23" i="11" l="1"/>
  <c r="F22" i="11"/>
  <c r="F21" i="11"/>
  <c r="F20" i="11"/>
  <c r="F33" i="11"/>
  <c r="F32" i="11"/>
  <c r="F31" i="11"/>
  <c r="F28" i="11"/>
  <c r="F27" i="11"/>
  <c r="F26" i="11"/>
  <c r="E22" i="2" l="1"/>
  <c r="D22" i="2"/>
  <c r="C22" i="2"/>
  <c r="D47" i="2"/>
  <c r="D23" i="2" s="1"/>
  <c r="D46" i="18" l="1"/>
  <c r="D47" i="18"/>
  <c r="D42" i="18"/>
  <c r="D22" i="8"/>
  <c r="E47" i="2" l="1"/>
  <c r="E23" i="2" s="1"/>
  <c r="D61" i="2" l="1"/>
  <c r="C61" i="2"/>
  <c r="D63" i="2" s="1"/>
  <c r="C44" i="2" s="1"/>
  <c r="C47" i="2" s="1"/>
  <c r="C23" i="2" s="1"/>
  <c r="C74" i="2" l="1"/>
  <c r="C70" i="2"/>
  <c r="C69" i="2"/>
  <c r="C72" i="2"/>
  <c r="C73" i="2"/>
  <c r="C213" i="16" l="1"/>
  <c r="D213" i="16"/>
  <c r="E213" i="16"/>
  <c r="F213" i="16"/>
  <c r="G213" i="16"/>
  <c r="H213" i="16"/>
  <c r="I213" i="16"/>
  <c r="J213" i="16"/>
  <c r="K213" i="16"/>
  <c r="L213" i="16"/>
  <c r="M213" i="16"/>
  <c r="N213" i="16"/>
  <c r="C214" i="16"/>
  <c r="D214" i="16"/>
  <c r="E214" i="16"/>
  <c r="F214" i="16"/>
  <c r="G214" i="16"/>
  <c r="H214" i="16"/>
  <c r="I214" i="16"/>
  <c r="J214" i="16"/>
  <c r="K214" i="16"/>
  <c r="L214" i="16"/>
  <c r="M214" i="16"/>
  <c r="N214" i="16"/>
  <c r="C215" i="16"/>
  <c r="D215" i="16"/>
  <c r="E215" i="16"/>
  <c r="F215" i="16"/>
  <c r="G215" i="16"/>
  <c r="H215" i="16"/>
  <c r="I215" i="16"/>
  <c r="J215" i="16"/>
  <c r="K215" i="16"/>
  <c r="L215" i="16"/>
  <c r="M215" i="16"/>
  <c r="N215" i="16"/>
  <c r="C216" i="16"/>
  <c r="D216" i="16"/>
  <c r="E216" i="16"/>
  <c r="F216" i="16"/>
  <c r="G216" i="16"/>
  <c r="H216" i="16"/>
  <c r="I216" i="16"/>
  <c r="J216" i="16"/>
  <c r="K216" i="16"/>
  <c r="L216" i="16"/>
  <c r="M216" i="16"/>
  <c r="N216" i="16"/>
  <c r="C217" i="16"/>
  <c r="D217" i="16"/>
  <c r="E217" i="16"/>
  <c r="F217" i="16"/>
  <c r="G217" i="16"/>
  <c r="H217" i="16"/>
  <c r="I217" i="16"/>
  <c r="J217" i="16"/>
  <c r="K217" i="16"/>
  <c r="L217" i="16"/>
  <c r="M217" i="16"/>
  <c r="N217" i="16"/>
  <c r="C218" i="16"/>
  <c r="D218" i="16"/>
  <c r="E218" i="16"/>
  <c r="F218" i="16"/>
  <c r="G218" i="16"/>
  <c r="H218" i="16"/>
  <c r="I218" i="16"/>
  <c r="J218" i="16"/>
  <c r="K218" i="16"/>
  <c r="L218" i="16"/>
  <c r="M218" i="16"/>
  <c r="N218" i="16"/>
  <c r="C219" i="16"/>
  <c r="D219" i="16"/>
  <c r="E219" i="16"/>
  <c r="F219" i="16"/>
  <c r="G219" i="16"/>
  <c r="H219" i="16"/>
  <c r="I219" i="16"/>
  <c r="J219" i="16"/>
  <c r="K219" i="16"/>
  <c r="L219" i="16"/>
  <c r="M219" i="16"/>
  <c r="N219" i="16"/>
  <c r="C220" i="16"/>
  <c r="D220" i="16"/>
  <c r="E220" i="16"/>
  <c r="F220" i="16"/>
  <c r="G220" i="16"/>
  <c r="H220" i="16"/>
  <c r="I220" i="16"/>
  <c r="J220" i="16"/>
  <c r="K220" i="16"/>
  <c r="L220" i="16"/>
  <c r="M220" i="16"/>
  <c r="N220" i="16"/>
  <c r="C221" i="16"/>
  <c r="D221" i="16"/>
  <c r="E221" i="16"/>
  <c r="F221" i="16"/>
  <c r="G221" i="16"/>
  <c r="H221" i="16"/>
  <c r="I221" i="16"/>
  <c r="J221" i="16"/>
  <c r="K221" i="16"/>
  <c r="L221" i="16"/>
  <c r="M221" i="16"/>
  <c r="N221" i="16"/>
  <c r="C222" i="16"/>
  <c r="D222" i="16"/>
  <c r="E222" i="16"/>
  <c r="F222" i="16"/>
  <c r="G222" i="16"/>
  <c r="H222" i="16"/>
  <c r="I222" i="16"/>
  <c r="J222" i="16"/>
  <c r="K222" i="16"/>
  <c r="L222" i="16"/>
  <c r="M222" i="16"/>
  <c r="N222" i="16"/>
  <c r="C223" i="16"/>
  <c r="D223" i="16"/>
  <c r="E223" i="16"/>
  <c r="F223" i="16"/>
  <c r="G223" i="16"/>
  <c r="H223" i="16"/>
  <c r="I223" i="16"/>
  <c r="J223" i="16"/>
  <c r="K223" i="16"/>
  <c r="L223" i="16"/>
  <c r="M223" i="16"/>
  <c r="N223" i="16"/>
  <c r="C224" i="16"/>
  <c r="D224" i="16"/>
  <c r="E224" i="16"/>
  <c r="F224" i="16"/>
  <c r="G224" i="16"/>
  <c r="H224" i="16"/>
  <c r="I224" i="16"/>
  <c r="J224" i="16"/>
  <c r="K224" i="16"/>
  <c r="L224" i="16"/>
  <c r="M224" i="16"/>
  <c r="N224" i="16"/>
  <c r="C212" i="16" l="1"/>
  <c r="C24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M201" i="16"/>
  <c r="M202" i="16"/>
  <c r="M203" i="16"/>
  <c r="M204" i="16"/>
  <c r="M205" i="16"/>
  <c r="M206" i="16"/>
  <c r="M207" i="16"/>
  <c r="M208" i="16"/>
  <c r="M209" i="16"/>
  <c r="M210" i="16"/>
  <c r="M211" i="16"/>
  <c r="M212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K201" i="16"/>
  <c r="K202" i="16"/>
  <c r="K203" i="16"/>
  <c r="K204" i="16"/>
  <c r="K205" i="16"/>
  <c r="K206" i="16"/>
  <c r="K207" i="16"/>
  <c r="K208" i="16"/>
  <c r="K209" i="16"/>
  <c r="K210" i="16"/>
  <c r="K211" i="16"/>
  <c r="K212" i="16"/>
  <c r="J201" i="16"/>
  <c r="J202" i="16"/>
  <c r="J203" i="16"/>
  <c r="J204" i="16"/>
  <c r="J205" i="16"/>
  <c r="J206" i="16"/>
  <c r="J207" i="16"/>
  <c r="J208" i="16"/>
  <c r="J209" i="16"/>
  <c r="J210" i="16"/>
  <c r="J211" i="16"/>
  <c r="J212" i="16"/>
  <c r="I201" i="16"/>
  <c r="I202" i="16"/>
  <c r="I203" i="16"/>
  <c r="I204" i="16"/>
  <c r="I205" i="16"/>
  <c r="I206" i="16"/>
  <c r="I207" i="16"/>
  <c r="I208" i="16"/>
  <c r="I209" i="16"/>
  <c r="I210" i="16"/>
  <c r="I211" i="16"/>
  <c r="I212" i="16"/>
  <c r="H201" i="16"/>
  <c r="H202" i="16"/>
  <c r="H203" i="16"/>
  <c r="H204" i="16"/>
  <c r="H205" i="16"/>
  <c r="H206" i="16"/>
  <c r="H207" i="16"/>
  <c r="H208" i="16"/>
  <c r="H209" i="16"/>
  <c r="H210" i="16"/>
  <c r="H211" i="16"/>
  <c r="H212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E201" i="16"/>
  <c r="E202" i="16"/>
  <c r="E203" i="16"/>
  <c r="E204" i="16"/>
  <c r="E205" i="16"/>
  <c r="E206" i="16"/>
  <c r="E207" i="16"/>
  <c r="E208" i="16"/>
  <c r="E209" i="16"/>
  <c r="E210" i="16"/>
  <c r="E211" i="16"/>
  <c r="E212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C201" i="16"/>
  <c r="C202" i="16"/>
  <c r="C203" i="16"/>
  <c r="C204" i="16"/>
  <c r="C205" i="16"/>
  <c r="C206" i="16"/>
  <c r="C207" i="16"/>
  <c r="C208" i="16"/>
  <c r="C209" i="16"/>
  <c r="C210" i="16"/>
  <c r="C211" i="16"/>
  <c r="C17" i="7" l="1"/>
  <c r="C18" i="7" s="1"/>
  <c r="N200" i="16" l="1"/>
  <c r="M200" i="16"/>
  <c r="L200" i="16"/>
  <c r="K200" i="16"/>
  <c r="J200" i="16"/>
  <c r="I200" i="16"/>
  <c r="H200" i="16"/>
  <c r="G200" i="16"/>
  <c r="F200" i="16"/>
  <c r="E200" i="16"/>
  <c r="D200" i="16"/>
  <c r="C200" i="16"/>
  <c r="C199" i="16" l="1"/>
  <c r="D199" i="16"/>
  <c r="E199" i="16"/>
  <c r="F199" i="16"/>
  <c r="G199" i="16"/>
  <c r="H199" i="16"/>
  <c r="I199" i="16"/>
  <c r="J199" i="16"/>
  <c r="K199" i="16"/>
  <c r="L199" i="16"/>
  <c r="M199" i="16"/>
  <c r="N199" i="16"/>
  <c r="C189" i="16"/>
  <c r="D189" i="16"/>
  <c r="E189" i="16"/>
  <c r="F189" i="16"/>
  <c r="G189" i="16"/>
  <c r="H189" i="16"/>
  <c r="I189" i="16"/>
  <c r="J189" i="16"/>
  <c r="K189" i="16"/>
  <c r="L189" i="16"/>
  <c r="M189" i="16"/>
  <c r="N189" i="16"/>
  <c r="C190" i="16"/>
  <c r="D190" i="16"/>
  <c r="E190" i="16"/>
  <c r="F190" i="16"/>
  <c r="G190" i="16"/>
  <c r="H190" i="16"/>
  <c r="I190" i="16"/>
  <c r="J190" i="16"/>
  <c r="K190" i="16"/>
  <c r="L190" i="16"/>
  <c r="M190" i="16"/>
  <c r="N190" i="16"/>
  <c r="C191" i="16"/>
  <c r="D191" i="16"/>
  <c r="E191" i="16"/>
  <c r="F191" i="16"/>
  <c r="G191" i="16"/>
  <c r="H191" i="16"/>
  <c r="I191" i="16"/>
  <c r="J191" i="16"/>
  <c r="K191" i="16"/>
  <c r="L191" i="16"/>
  <c r="M191" i="16"/>
  <c r="N191" i="16"/>
  <c r="C192" i="16"/>
  <c r="D192" i="16"/>
  <c r="E192" i="16"/>
  <c r="F192" i="16"/>
  <c r="G192" i="16"/>
  <c r="H192" i="16"/>
  <c r="I192" i="16"/>
  <c r="J192" i="16"/>
  <c r="K192" i="16"/>
  <c r="L192" i="16"/>
  <c r="M192" i="16"/>
  <c r="N192" i="16"/>
  <c r="C193" i="16"/>
  <c r="D193" i="16"/>
  <c r="E193" i="16"/>
  <c r="F193" i="16"/>
  <c r="G193" i="16"/>
  <c r="H193" i="16"/>
  <c r="I193" i="16"/>
  <c r="J193" i="16"/>
  <c r="K193" i="16"/>
  <c r="L193" i="16"/>
  <c r="M193" i="16"/>
  <c r="N193" i="16"/>
  <c r="C194" i="16"/>
  <c r="D194" i="16"/>
  <c r="E194" i="16"/>
  <c r="F194" i="16"/>
  <c r="G194" i="16"/>
  <c r="H194" i="16"/>
  <c r="I194" i="16"/>
  <c r="J194" i="16"/>
  <c r="K194" i="16"/>
  <c r="L194" i="16"/>
  <c r="M194" i="16"/>
  <c r="N194" i="16"/>
  <c r="C195" i="16"/>
  <c r="D195" i="16"/>
  <c r="E195" i="16"/>
  <c r="F195" i="16"/>
  <c r="G195" i="16"/>
  <c r="H195" i="16"/>
  <c r="I195" i="16"/>
  <c r="J195" i="16"/>
  <c r="K195" i="16"/>
  <c r="L195" i="16"/>
  <c r="M195" i="16"/>
  <c r="N195" i="16"/>
  <c r="C196" i="16"/>
  <c r="D196" i="16"/>
  <c r="E196" i="16"/>
  <c r="F196" i="16"/>
  <c r="G196" i="16"/>
  <c r="H196" i="16"/>
  <c r="I196" i="16"/>
  <c r="J196" i="16"/>
  <c r="K196" i="16"/>
  <c r="L196" i="16"/>
  <c r="M196" i="16"/>
  <c r="N196" i="16"/>
  <c r="C197" i="16"/>
  <c r="D197" i="16"/>
  <c r="E197" i="16"/>
  <c r="F197" i="16"/>
  <c r="G197" i="16"/>
  <c r="H197" i="16"/>
  <c r="I197" i="16"/>
  <c r="J197" i="16"/>
  <c r="K197" i="16"/>
  <c r="L197" i="16"/>
  <c r="M197" i="16"/>
  <c r="N197" i="16"/>
  <c r="C198" i="16"/>
  <c r="D198" i="16"/>
  <c r="E198" i="16"/>
  <c r="F198" i="16"/>
  <c r="G198" i="16"/>
  <c r="H198" i="16"/>
  <c r="I198" i="16"/>
  <c r="J198" i="16"/>
  <c r="K198" i="16"/>
  <c r="L198" i="16"/>
  <c r="M198" i="16"/>
  <c r="N198" i="16"/>
  <c r="E49" i="25" l="1"/>
  <c r="C177" i="16" l="1"/>
  <c r="D177" i="16"/>
  <c r="E177" i="16"/>
  <c r="F177" i="16"/>
  <c r="G177" i="16"/>
  <c r="H177" i="16"/>
  <c r="I177" i="16"/>
  <c r="J177" i="16"/>
  <c r="K177" i="16"/>
  <c r="L177" i="16"/>
  <c r="M177" i="16"/>
  <c r="N177" i="16"/>
  <c r="C178" i="16"/>
  <c r="D178" i="16"/>
  <c r="E178" i="16"/>
  <c r="F178" i="16"/>
  <c r="G178" i="16"/>
  <c r="H178" i="16"/>
  <c r="I178" i="16"/>
  <c r="J178" i="16"/>
  <c r="K178" i="16"/>
  <c r="L178" i="16"/>
  <c r="M178" i="16"/>
  <c r="N178" i="16"/>
  <c r="C179" i="16"/>
  <c r="D179" i="16"/>
  <c r="E179" i="16"/>
  <c r="F179" i="16"/>
  <c r="G179" i="16"/>
  <c r="H179" i="16"/>
  <c r="I179" i="16"/>
  <c r="J179" i="16"/>
  <c r="K179" i="16"/>
  <c r="L179" i="16"/>
  <c r="M179" i="16"/>
  <c r="N179" i="16"/>
  <c r="C180" i="16"/>
  <c r="D180" i="16"/>
  <c r="E180" i="16"/>
  <c r="F180" i="16"/>
  <c r="G180" i="16"/>
  <c r="H180" i="16"/>
  <c r="I180" i="16"/>
  <c r="J180" i="16"/>
  <c r="K180" i="16"/>
  <c r="L180" i="16"/>
  <c r="M180" i="16"/>
  <c r="N180" i="16"/>
  <c r="C181" i="16"/>
  <c r="D181" i="16"/>
  <c r="E181" i="16"/>
  <c r="F181" i="16"/>
  <c r="G181" i="16"/>
  <c r="H181" i="16"/>
  <c r="I181" i="16"/>
  <c r="J181" i="16"/>
  <c r="K181" i="16"/>
  <c r="L181" i="16"/>
  <c r="M181" i="16"/>
  <c r="N181" i="16"/>
  <c r="C182" i="16"/>
  <c r="D182" i="16"/>
  <c r="E182" i="16"/>
  <c r="F182" i="16"/>
  <c r="G182" i="16"/>
  <c r="H182" i="16"/>
  <c r="I182" i="16"/>
  <c r="J182" i="16"/>
  <c r="K182" i="16"/>
  <c r="L182" i="16"/>
  <c r="M182" i="16"/>
  <c r="N182" i="16"/>
  <c r="C183" i="16"/>
  <c r="D183" i="16"/>
  <c r="E183" i="16"/>
  <c r="F183" i="16"/>
  <c r="G183" i="16"/>
  <c r="H183" i="16"/>
  <c r="I183" i="16"/>
  <c r="J183" i="16"/>
  <c r="K183" i="16"/>
  <c r="L183" i="16"/>
  <c r="M183" i="16"/>
  <c r="N183" i="16"/>
  <c r="C184" i="16"/>
  <c r="D184" i="16"/>
  <c r="E184" i="16"/>
  <c r="F184" i="16"/>
  <c r="G184" i="16"/>
  <c r="H184" i="16"/>
  <c r="I184" i="16"/>
  <c r="J184" i="16"/>
  <c r="K184" i="16"/>
  <c r="L184" i="16"/>
  <c r="M184" i="16"/>
  <c r="N184" i="16"/>
  <c r="C185" i="16"/>
  <c r="D185" i="16"/>
  <c r="E185" i="16"/>
  <c r="F185" i="16"/>
  <c r="G185" i="16"/>
  <c r="H185" i="16"/>
  <c r="I185" i="16"/>
  <c r="J185" i="16"/>
  <c r="K185" i="16"/>
  <c r="L185" i="16"/>
  <c r="M185" i="16"/>
  <c r="N185" i="16"/>
  <c r="C186" i="16"/>
  <c r="D186" i="16"/>
  <c r="E186" i="16"/>
  <c r="F186" i="16"/>
  <c r="G186" i="16"/>
  <c r="H186" i="16"/>
  <c r="I186" i="16"/>
  <c r="J186" i="16"/>
  <c r="K186" i="16"/>
  <c r="L186" i="16"/>
  <c r="M186" i="16"/>
  <c r="N186" i="16"/>
  <c r="C187" i="16"/>
  <c r="D187" i="16"/>
  <c r="E187" i="16"/>
  <c r="F187" i="16"/>
  <c r="G187" i="16"/>
  <c r="H187" i="16"/>
  <c r="I187" i="16"/>
  <c r="J187" i="16"/>
  <c r="K187" i="16"/>
  <c r="L187" i="16"/>
  <c r="M187" i="16"/>
  <c r="N187" i="16"/>
  <c r="C188" i="16"/>
  <c r="D188" i="16"/>
  <c r="E188" i="16"/>
  <c r="F188" i="16"/>
  <c r="G188" i="16"/>
  <c r="H188" i="16"/>
  <c r="I188" i="16"/>
  <c r="J188" i="16"/>
  <c r="K188" i="16"/>
  <c r="L188" i="16"/>
  <c r="M188" i="16"/>
  <c r="N188" i="16"/>
  <c r="C172" i="16" l="1"/>
  <c r="D172" i="16"/>
  <c r="E172" i="16"/>
  <c r="F172" i="16"/>
  <c r="G172" i="16"/>
  <c r="H172" i="16"/>
  <c r="I172" i="16"/>
  <c r="J172" i="16"/>
  <c r="K172" i="16"/>
  <c r="L172" i="16"/>
  <c r="M172" i="16"/>
  <c r="N172" i="16"/>
  <c r="C173" i="16"/>
  <c r="D173" i="16"/>
  <c r="E173" i="16"/>
  <c r="F173" i="16"/>
  <c r="G173" i="16"/>
  <c r="H173" i="16"/>
  <c r="I173" i="16"/>
  <c r="J173" i="16"/>
  <c r="K173" i="16"/>
  <c r="L173" i="16"/>
  <c r="M173" i="16"/>
  <c r="N173" i="16"/>
  <c r="C174" i="16"/>
  <c r="D174" i="16"/>
  <c r="E174" i="16"/>
  <c r="F174" i="16"/>
  <c r="G174" i="16"/>
  <c r="H174" i="16"/>
  <c r="I174" i="16"/>
  <c r="J174" i="16"/>
  <c r="K174" i="16"/>
  <c r="L174" i="16"/>
  <c r="M174" i="16"/>
  <c r="N174" i="16"/>
  <c r="C175" i="16"/>
  <c r="D175" i="16"/>
  <c r="E175" i="16"/>
  <c r="F175" i="16"/>
  <c r="G175" i="16"/>
  <c r="H175" i="16"/>
  <c r="I175" i="16"/>
  <c r="J175" i="16"/>
  <c r="K175" i="16"/>
  <c r="L175" i="16"/>
  <c r="M175" i="16"/>
  <c r="N175" i="16"/>
  <c r="C176" i="16"/>
  <c r="D176" i="16"/>
  <c r="E176" i="16"/>
  <c r="F176" i="16"/>
  <c r="G176" i="16"/>
  <c r="H176" i="16"/>
  <c r="I176" i="16"/>
  <c r="J176" i="16"/>
  <c r="K176" i="16"/>
  <c r="L176" i="16"/>
  <c r="M176" i="16"/>
  <c r="N176" i="16"/>
  <c r="C169" i="16" l="1"/>
  <c r="D169" i="16"/>
  <c r="E169" i="16"/>
  <c r="F169" i="16"/>
  <c r="G169" i="16"/>
  <c r="H169" i="16"/>
  <c r="I169" i="16"/>
  <c r="J169" i="16"/>
  <c r="K169" i="16"/>
  <c r="L169" i="16"/>
  <c r="M169" i="16"/>
  <c r="N169" i="16"/>
  <c r="C170" i="16"/>
  <c r="D170" i="16"/>
  <c r="E170" i="16"/>
  <c r="F170" i="16"/>
  <c r="G170" i="16"/>
  <c r="H170" i="16"/>
  <c r="I170" i="16"/>
  <c r="J170" i="16"/>
  <c r="K170" i="16"/>
  <c r="L170" i="16"/>
  <c r="M170" i="16"/>
  <c r="N170" i="16"/>
  <c r="C171" i="16"/>
  <c r="D171" i="16"/>
  <c r="E171" i="16"/>
  <c r="F171" i="16"/>
  <c r="G171" i="16"/>
  <c r="H171" i="16"/>
  <c r="I171" i="16"/>
  <c r="J171" i="16"/>
  <c r="K171" i="16"/>
  <c r="L171" i="16"/>
  <c r="M171" i="16"/>
  <c r="N171" i="16"/>
  <c r="C167" i="16" l="1"/>
  <c r="D167" i="16"/>
  <c r="E167" i="16"/>
  <c r="F167" i="16"/>
  <c r="G167" i="16"/>
  <c r="H167" i="16"/>
  <c r="I167" i="16"/>
  <c r="J167" i="16"/>
  <c r="K167" i="16"/>
  <c r="L167" i="16"/>
  <c r="M167" i="16"/>
  <c r="N167" i="16"/>
  <c r="C168" i="16"/>
  <c r="D168" i="16"/>
  <c r="E168" i="16"/>
  <c r="F168" i="16"/>
  <c r="G168" i="16"/>
  <c r="H168" i="16"/>
  <c r="I168" i="16"/>
  <c r="J168" i="16"/>
  <c r="K168" i="16"/>
  <c r="L168" i="16"/>
  <c r="M168" i="16"/>
  <c r="N168" i="16"/>
  <c r="C34" i="16"/>
  <c r="D34" i="16"/>
  <c r="G34" i="16"/>
  <c r="H34" i="16"/>
  <c r="N34" i="16"/>
  <c r="C35" i="16"/>
  <c r="D35" i="16"/>
  <c r="G35" i="16"/>
  <c r="H35" i="16"/>
  <c r="N35" i="16"/>
  <c r="C36" i="16"/>
  <c r="D36" i="16"/>
  <c r="G36" i="16"/>
  <c r="H36" i="16"/>
  <c r="N36" i="16"/>
  <c r="C37" i="16"/>
  <c r="D37" i="16"/>
  <c r="G37" i="16"/>
  <c r="H37" i="16"/>
  <c r="N37" i="16"/>
  <c r="C38" i="16"/>
  <c r="D38" i="16"/>
  <c r="G38" i="16"/>
  <c r="H38" i="16"/>
  <c r="N38" i="16"/>
  <c r="C39" i="16"/>
  <c r="D39" i="16"/>
  <c r="G39" i="16"/>
  <c r="H39" i="16"/>
  <c r="N39" i="16"/>
  <c r="C40" i="16"/>
  <c r="D40" i="16"/>
  <c r="G40" i="16"/>
  <c r="H40" i="16"/>
  <c r="N40" i="16"/>
  <c r="C41" i="16"/>
  <c r="D41" i="16"/>
  <c r="G41" i="16"/>
  <c r="H41" i="16"/>
  <c r="N41" i="16"/>
  <c r="C42" i="16"/>
  <c r="D42" i="16"/>
  <c r="G42" i="16"/>
  <c r="H42" i="16"/>
  <c r="N42" i="16"/>
  <c r="C43" i="16"/>
  <c r="D43" i="16"/>
  <c r="G43" i="16"/>
  <c r="H43" i="16"/>
  <c r="N43" i="16"/>
  <c r="C44" i="16"/>
  <c r="D44" i="16"/>
  <c r="G44" i="16"/>
  <c r="H44" i="16"/>
  <c r="N44" i="16"/>
  <c r="C45" i="16"/>
  <c r="D45" i="16"/>
  <c r="G45" i="16"/>
  <c r="H45" i="16"/>
  <c r="N45" i="16"/>
  <c r="C46" i="16"/>
  <c r="D46" i="16"/>
  <c r="G46" i="16"/>
  <c r="H46" i="16"/>
  <c r="N46" i="16"/>
  <c r="C47" i="16"/>
  <c r="D47" i="16"/>
  <c r="G47" i="16"/>
  <c r="H47" i="16"/>
  <c r="N47" i="16"/>
  <c r="C48" i="16"/>
  <c r="D48" i="16"/>
  <c r="G48" i="16"/>
  <c r="H48" i="16"/>
  <c r="N48" i="16"/>
  <c r="C49" i="16"/>
  <c r="D49" i="16"/>
  <c r="G49" i="16"/>
  <c r="H49" i="16"/>
  <c r="N49" i="16"/>
  <c r="C50" i="16"/>
  <c r="D50" i="16"/>
  <c r="G50" i="16"/>
  <c r="H50" i="16"/>
  <c r="N50" i="16"/>
  <c r="C51" i="16"/>
  <c r="D51" i="16"/>
  <c r="G51" i="16"/>
  <c r="H51" i="16"/>
  <c r="N51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C158" i="16"/>
  <c r="D158" i="16"/>
  <c r="E158" i="16"/>
  <c r="F158" i="16"/>
  <c r="G158" i="16"/>
  <c r="H158" i="16"/>
  <c r="I158" i="16"/>
  <c r="J158" i="16"/>
  <c r="K158" i="16"/>
  <c r="L158" i="16"/>
  <c r="M158" i="16"/>
  <c r="N158" i="16"/>
  <c r="C159" i="16"/>
  <c r="D159" i="16"/>
  <c r="E159" i="16"/>
  <c r="F159" i="16"/>
  <c r="G159" i="16"/>
  <c r="H159" i="16"/>
  <c r="I159" i="16"/>
  <c r="J159" i="16"/>
  <c r="K159" i="16"/>
  <c r="L159" i="16"/>
  <c r="M159" i="16"/>
  <c r="N159" i="16"/>
  <c r="C160" i="16"/>
  <c r="D160" i="16"/>
  <c r="E160" i="16"/>
  <c r="F160" i="16"/>
  <c r="G160" i="16"/>
  <c r="H160" i="16"/>
  <c r="I160" i="16"/>
  <c r="J160" i="16"/>
  <c r="K160" i="16"/>
  <c r="L160" i="16"/>
  <c r="M160" i="16"/>
  <c r="N160" i="16"/>
  <c r="C161" i="16"/>
  <c r="D161" i="16"/>
  <c r="E161" i="16"/>
  <c r="F161" i="16"/>
  <c r="G161" i="16"/>
  <c r="H161" i="16"/>
  <c r="I161" i="16"/>
  <c r="J161" i="16"/>
  <c r="K161" i="16"/>
  <c r="L161" i="16"/>
  <c r="M161" i="16"/>
  <c r="N161" i="16"/>
  <c r="C162" i="16"/>
  <c r="D162" i="16"/>
  <c r="E162" i="16"/>
  <c r="F162" i="16"/>
  <c r="G162" i="16"/>
  <c r="H162" i="16"/>
  <c r="I162" i="16"/>
  <c r="J162" i="16"/>
  <c r="K162" i="16"/>
  <c r="L162" i="16"/>
  <c r="M162" i="16"/>
  <c r="N162" i="16"/>
  <c r="C163" i="16"/>
  <c r="D163" i="16"/>
  <c r="E163" i="16"/>
  <c r="F163" i="16"/>
  <c r="G163" i="16"/>
  <c r="H163" i="16"/>
  <c r="I163" i="16"/>
  <c r="J163" i="16"/>
  <c r="K163" i="16"/>
  <c r="L163" i="16"/>
  <c r="M163" i="16"/>
  <c r="N163" i="16"/>
  <c r="C164" i="16"/>
  <c r="D164" i="16"/>
  <c r="E164" i="16"/>
  <c r="F164" i="16"/>
  <c r="G164" i="16"/>
  <c r="H164" i="16"/>
  <c r="I164" i="16"/>
  <c r="J164" i="16"/>
  <c r="K164" i="16"/>
  <c r="L164" i="16"/>
  <c r="M164" i="16"/>
  <c r="N164" i="16"/>
  <c r="C165" i="16"/>
  <c r="D165" i="16"/>
  <c r="E165" i="16"/>
  <c r="F165" i="16"/>
  <c r="G165" i="16"/>
  <c r="H165" i="16"/>
  <c r="I165" i="16"/>
  <c r="J165" i="16"/>
  <c r="K165" i="16"/>
  <c r="L165" i="16"/>
  <c r="M165" i="16"/>
  <c r="N165" i="16"/>
  <c r="C166" i="16"/>
  <c r="D166" i="16"/>
  <c r="E166" i="16"/>
  <c r="F166" i="16"/>
  <c r="G166" i="16"/>
  <c r="H166" i="16"/>
  <c r="I166" i="16"/>
  <c r="J166" i="16"/>
  <c r="K166" i="16"/>
  <c r="L166" i="16"/>
  <c r="M166" i="16"/>
  <c r="N166" i="16"/>
  <c r="C12" i="16"/>
  <c r="D12" i="16"/>
  <c r="G12" i="16"/>
  <c r="H12" i="16"/>
  <c r="N12" i="16"/>
  <c r="C13" i="16"/>
  <c r="D13" i="16"/>
  <c r="G13" i="16"/>
  <c r="H13" i="16"/>
  <c r="N13" i="16"/>
  <c r="C14" i="16"/>
  <c r="D14" i="16"/>
  <c r="G14" i="16"/>
  <c r="H14" i="16"/>
  <c r="N14" i="16"/>
  <c r="C15" i="16"/>
  <c r="D15" i="16"/>
  <c r="G15" i="16"/>
  <c r="H15" i="16"/>
  <c r="N15" i="16"/>
  <c r="C16" i="16"/>
  <c r="D16" i="16"/>
  <c r="G16" i="16"/>
  <c r="H16" i="16"/>
  <c r="N16" i="16"/>
  <c r="C17" i="16"/>
  <c r="D17" i="16"/>
  <c r="G17" i="16"/>
  <c r="H17" i="16"/>
  <c r="N17" i="16"/>
  <c r="C18" i="16"/>
  <c r="D18" i="16"/>
  <c r="G18" i="16"/>
  <c r="H18" i="16"/>
  <c r="N18" i="16"/>
  <c r="C19" i="16"/>
  <c r="D19" i="16"/>
  <c r="G19" i="16"/>
  <c r="H19" i="16"/>
  <c r="N19" i="16"/>
  <c r="C20" i="16"/>
  <c r="D20" i="16"/>
  <c r="G20" i="16"/>
  <c r="H20" i="16"/>
  <c r="N20" i="16"/>
  <c r="C21" i="16"/>
  <c r="D21" i="16"/>
  <c r="G21" i="16"/>
  <c r="H21" i="16"/>
  <c r="N21" i="16"/>
  <c r="C22" i="16"/>
  <c r="D22" i="16"/>
  <c r="G22" i="16"/>
  <c r="H22" i="16"/>
  <c r="N22" i="16"/>
  <c r="C23" i="16"/>
  <c r="D23" i="16"/>
  <c r="G23" i="16"/>
  <c r="H23" i="16"/>
  <c r="N23" i="16"/>
  <c r="D24" i="16"/>
  <c r="G24" i="16"/>
  <c r="H24" i="16"/>
  <c r="N24" i="16"/>
  <c r="C25" i="16"/>
  <c r="D25" i="16"/>
  <c r="G25" i="16"/>
  <c r="H25" i="16"/>
  <c r="N25" i="16"/>
  <c r="C26" i="16"/>
  <c r="D26" i="16"/>
  <c r="G26" i="16"/>
  <c r="H26" i="16"/>
  <c r="N26" i="16"/>
  <c r="C27" i="16"/>
  <c r="D27" i="16"/>
  <c r="G27" i="16"/>
  <c r="H27" i="16"/>
  <c r="N27" i="16"/>
  <c r="C28" i="16"/>
  <c r="D28" i="16"/>
  <c r="G28" i="16"/>
  <c r="H28" i="16"/>
  <c r="N28" i="16"/>
  <c r="C29" i="16"/>
  <c r="D29" i="16"/>
  <c r="G29" i="16"/>
  <c r="H29" i="16"/>
  <c r="N29" i="16"/>
  <c r="C30" i="16"/>
  <c r="D30" i="16"/>
  <c r="G30" i="16"/>
  <c r="H30" i="16"/>
  <c r="N30" i="16"/>
  <c r="C31" i="16"/>
  <c r="D31" i="16"/>
  <c r="G31" i="16"/>
  <c r="H31" i="16"/>
  <c r="N31" i="16"/>
  <c r="C32" i="16"/>
  <c r="D32" i="16"/>
  <c r="G32" i="16"/>
  <c r="H32" i="16"/>
  <c r="N32" i="16"/>
  <c r="C33" i="16"/>
  <c r="D33" i="16"/>
  <c r="G33" i="16"/>
  <c r="H33" i="16"/>
  <c r="N33" i="16"/>
  <c r="D11" i="16"/>
  <c r="G11" i="16"/>
  <c r="H11" i="16"/>
  <c r="N11" i="16"/>
  <c r="C11" i="16"/>
  <c r="M10" i="25" l="1"/>
  <c r="M10" i="15" s="1"/>
  <c r="M12" i="16" s="1"/>
  <c r="M11" i="25"/>
  <c r="M11" i="15" s="1"/>
  <c r="M13" i="16" s="1"/>
  <c r="M12" i="25"/>
  <c r="M12" i="15" s="1"/>
  <c r="M14" i="16" s="1"/>
  <c r="M13" i="25"/>
  <c r="M13" i="15" s="1"/>
  <c r="M15" i="16" s="1"/>
  <c r="M14" i="25"/>
  <c r="M14" i="15" s="1"/>
  <c r="M16" i="16" s="1"/>
  <c r="M15" i="25"/>
  <c r="M15" i="15" s="1"/>
  <c r="M17" i="16" s="1"/>
  <c r="M16" i="25"/>
  <c r="M16" i="15" s="1"/>
  <c r="M18" i="16" s="1"/>
  <c r="M17" i="25"/>
  <c r="M17" i="15" s="1"/>
  <c r="M19" i="16" s="1"/>
  <c r="M18" i="25"/>
  <c r="M18" i="15" s="1"/>
  <c r="M20" i="16" s="1"/>
  <c r="M19" i="25"/>
  <c r="M19" i="15" s="1"/>
  <c r="M21" i="16" s="1"/>
  <c r="M20" i="25"/>
  <c r="M20" i="15" s="1"/>
  <c r="M22" i="16" s="1"/>
  <c r="M21" i="25"/>
  <c r="M21" i="15" s="1"/>
  <c r="M23" i="16" s="1"/>
  <c r="M22" i="25"/>
  <c r="M22" i="15" s="1"/>
  <c r="M24" i="16" s="1"/>
  <c r="M23" i="25"/>
  <c r="M23" i="15" s="1"/>
  <c r="M25" i="16" s="1"/>
  <c r="M24" i="25"/>
  <c r="M24" i="15" s="1"/>
  <c r="M26" i="16" s="1"/>
  <c r="M25" i="25"/>
  <c r="M25" i="15" s="1"/>
  <c r="M27" i="16" s="1"/>
  <c r="M26" i="25"/>
  <c r="M26" i="15" s="1"/>
  <c r="M28" i="16" s="1"/>
  <c r="M27" i="25"/>
  <c r="M27" i="15" s="1"/>
  <c r="M29" i="16" s="1"/>
  <c r="M28" i="25"/>
  <c r="M28" i="15" s="1"/>
  <c r="M30" i="16" s="1"/>
  <c r="M29" i="25"/>
  <c r="M29" i="15" s="1"/>
  <c r="M31" i="16" s="1"/>
  <c r="M30" i="25"/>
  <c r="M30" i="15" s="1"/>
  <c r="M32" i="16" s="1"/>
  <c r="M31" i="25"/>
  <c r="M31" i="15" s="1"/>
  <c r="M33" i="16" s="1"/>
  <c r="M32" i="25"/>
  <c r="M32" i="15" s="1"/>
  <c r="M34" i="16" s="1"/>
  <c r="M33" i="25"/>
  <c r="M33" i="15" s="1"/>
  <c r="M35" i="16" s="1"/>
  <c r="M34" i="25"/>
  <c r="M34" i="15" s="1"/>
  <c r="M36" i="16" s="1"/>
  <c r="M35" i="25"/>
  <c r="M35" i="15" s="1"/>
  <c r="M37" i="16" s="1"/>
  <c r="M36" i="25"/>
  <c r="M36" i="15" s="1"/>
  <c r="M38" i="16" s="1"/>
  <c r="M37" i="25"/>
  <c r="M37" i="15" s="1"/>
  <c r="M39" i="16" s="1"/>
  <c r="M38" i="25"/>
  <c r="M38" i="15" s="1"/>
  <c r="M40" i="16" s="1"/>
  <c r="M39" i="25"/>
  <c r="M39" i="15" s="1"/>
  <c r="M41" i="16" s="1"/>
  <c r="M40" i="25"/>
  <c r="M40" i="15" s="1"/>
  <c r="M42" i="16" s="1"/>
  <c r="M41" i="25"/>
  <c r="M41" i="15" s="1"/>
  <c r="M43" i="16" s="1"/>
  <c r="M42" i="25"/>
  <c r="M42" i="15" s="1"/>
  <c r="M44" i="16" s="1"/>
  <c r="M43" i="25"/>
  <c r="M43" i="15" s="1"/>
  <c r="M45" i="16" s="1"/>
  <c r="M44" i="25"/>
  <c r="M44" i="15" s="1"/>
  <c r="M46" i="16" s="1"/>
  <c r="M45" i="25"/>
  <c r="M45" i="15" s="1"/>
  <c r="M47" i="16" s="1"/>
  <c r="M46" i="25"/>
  <c r="M46" i="15" s="1"/>
  <c r="M48" i="16" s="1"/>
  <c r="M47" i="25"/>
  <c r="M47" i="15" s="1"/>
  <c r="M49" i="16" s="1"/>
  <c r="M48" i="25"/>
  <c r="M48" i="15" s="1"/>
  <c r="M50" i="16" s="1"/>
  <c r="M49" i="25"/>
  <c r="M49" i="15" s="1"/>
  <c r="M51" i="16" s="1"/>
  <c r="M9" i="25"/>
  <c r="M9" i="15" s="1"/>
  <c r="M11" i="16" s="1"/>
  <c r="L10" i="25"/>
  <c r="L10" i="15" s="1"/>
  <c r="L12" i="16" s="1"/>
  <c r="L11" i="25"/>
  <c r="L11" i="15" s="1"/>
  <c r="L13" i="16" s="1"/>
  <c r="L12" i="25"/>
  <c r="L12" i="15" s="1"/>
  <c r="L14" i="16" s="1"/>
  <c r="L13" i="25"/>
  <c r="L13" i="15" s="1"/>
  <c r="L15" i="16" s="1"/>
  <c r="L14" i="25"/>
  <c r="L14" i="15" s="1"/>
  <c r="L16" i="16" s="1"/>
  <c r="L15" i="25"/>
  <c r="L15" i="15" s="1"/>
  <c r="L17" i="16" s="1"/>
  <c r="L16" i="25"/>
  <c r="L16" i="15" s="1"/>
  <c r="L18" i="16" s="1"/>
  <c r="L17" i="25"/>
  <c r="L17" i="15" s="1"/>
  <c r="L19" i="16" s="1"/>
  <c r="L18" i="25"/>
  <c r="L18" i="15" s="1"/>
  <c r="L20" i="16" s="1"/>
  <c r="L19" i="25"/>
  <c r="L19" i="15" s="1"/>
  <c r="L21" i="16" s="1"/>
  <c r="L20" i="25"/>
  <c r="L20" i="15" s="1"/>
  <c r="L22" i="16" s="1"/>
  <c r="L21" i="25"/>
  <c r="L21" i="15" s="1"/>
  <c r="L23" i="16" s="1"/>
  <c r="L22" i="25"/>
  <c r="L22" i="15" s="1"/>
  <c r="L24" i="16" s="1"/>
  <c r="L23" i="25"/>
  <c r="L23" i="15" s="1"/>
  <c r="L25" i="16" s="1"/>
  <c r="L24" i="25"/>
  <c r="L24" i="15" s="1"/>
  <c r="L26" i="16" s="1"/>
  <c r="L25" i="25"/>
  <c r="L25" i="15" s="1"/>
  <c r="L27" i="16" s="1"/>
  <c r="L26" i="25"/>
  <c r="L26" i="15" s="1"/>
  <c r="L28" i="16" s="1"/>
  <c r="L27" i="25"/>
  <c r="L27" i="15" s="1"/>
  <c r="L29" i="16" s="1"/>
  <c r="L28" i="25"/>
  <c r="L28" i="15" s="1"/>
  <c r="L30" i="16" s="1"/>
  <c r="L29" i="25"/>
  <c r="L29" i="15" s="1"/>
  <c r="L31" i="16" s="1"/>
  <c r="L30" i="25"/>
  <c r="L30" i="15" s="1"/>
  <c r="L32" i="16" s="1"/>
  <c r="L31" i="25"/>
  <c r="L31" i="15" s="1"/>
  <c r="L33" i="16" s="1"/>
  <c r="L32" i="25"/>
  <c r="L32" i="15" s="1"/>
  <c r="L34" i="16" s="1"/>
  <c r="L33" i="25"/>
  <c r="L33" i="15" s="1"/>
  <c r="L35" i="16" s="1"/>
  <c r="L34" i="25"/>
  <c r="L34" i="15" s="1"/>
  <c r="L36" i="16" s="1"/>
  <c r="L35" i="25"/>
  <c r="L35" i="15" s="1"/>
  <c r="L37" i="16" s="1"/>
  <c r="L36" i="25"/>
  <c r="L36" i="15" s="1"/>
  <c r="L38" i="16" s="1"/>
  <c r="L37" i="25"/>
  <c r="L37" i="15" s="1"/>
  <c r="L39" i="16" s="1"/>
  <c r="L38" i="25"/>
  <c r="L38" i="15" s="1"/>
  <c r="L40" i="16" s="1"/>
  <c r="L39" i="25"/>
  <c r="L39" i="15" s="1"/>
  <c r="L41" i="16" s="1"/>
  <c r="L40" i="25"/>
  <c r="L40" i="15" s="1"/>
  <c r="L42" i="16" s="1"/>
  <c r="L41" i="25"/>
  <c r="L41" i="15" s="1"/>
  <c r="L43" i="16" s="1"/>
  <c r="L42" i="25"/>
  <c r="L42" i="15" s="1"/>
  <c r="L44" i="16" s="1"/>
  <c r="L43" i="25"/>
  <c r="L43" i="15" s="1"/>
  <c r="L45" i="16" s="1"/>
  <c r="L44" i="25"/>
  <c r="L44" i="15" s="1"/>
  <c r="L46" i="16" s="1"/>
  <c r="L45" i="25"/>
  <c r="L45" i="15" s="1"/>
  <c r="L47" i="16" s="1"/>
  <c r="L46" i="25"/>
  <c r="L46" i="15" s="1"/>
  <c r="L48" i="16" s="1"/>
  <c r="L47" i="25"/>
  <c r="L47" i="15" s="1"/>
  <c r="L49" i="16" s="1"/>
  <c r="L48" i="25"/>
  <c r="L48" i="15" s="1"/>
  <c r="L50" i="16" s="1"/>
  <c r="L49" i="25"/>
  <c r="L49" i="15" s="1"/>
  <c r="L51" i="16" s="1"/>
  <c r="L9" i="25"/>
  <c r="L9" i="15" s="1"/>
  <c r="L11" i="16" s="1"/>
  <c r="K10" i="25"/>
  <c r="K10" i="15" s="1"/>
  <c r="K12" i="16" s="1"/>
  <c r="K11" i="25"/>
  <c r="K11" i="15" s="1"/>
  <c r="K13" i="16" s="1"/>
  <c r="K12" i="25"/>
  <c r="K12" i="15" s="1"/>
  <c r="K14" i="16" s="1"/>
  <c r="K13" i="25"/>
  <c r="K13" i="15" s="1"/>
  <c r="K15" i="16" s="1"/>
  <c r="K14" i="25"/>
  <c r="K14" i="15" s="1"/>
  <c r="K16" i="16" s="1"/>
  <c r="K15" i="25"/>
  <c r="K15" i="15" s="1"/>
  <c r="K17" i="16" s="1"/>
  <c r="K16" i="25"/>
  <c r="K16" i="15" s="1"/>
  <c r="K18" i="16" s="1"/>
  <c r="K17" i="25"/>
  <c r="K17" i="15" s="1"/>
  <c r="K19" i="16" s="1"/>
  <c r="K18" i="25"/>
  <c r="K18" i="15" s="1"/>
  <c r="K20" i="16" s="1"/>
  <c r="K19" i="25"/>
  <c r="K19" i="15" s="1"/>
  <c r="K21" i="16" s="1"/>
  <c r="K20" i="25"/>
  <c r="K20" i="15" s="1"/>
  <c r="K22" i="16" s="1"/>
  <c r="K21" i="25"/>
  <c r="K21" i="15" s="1"/>
  <c r="K23" i="16" s="1"/>
  <c r="K22" i="25"/>
  <c r="K22" i="15" s="1"/>
  <c r="K24" i="16" s="1"/>
  <c r="K23" i="25"/>
  <c r="K23" i="15" s="1"/>
  <c r="K25" i="16" s="1"/>
  <c r="K24" i="25"/>
  <c r="K24" i="15" s="1"/>
  <c r="K26" i="16" s="1"/>
  <c r="K25" i="25"/>
  <c r="K25" i="15" s="1"/>
  <c r="K27" i="16" s="1"/>
  <c r="K26" i="25"/>
  <c r="K26" i="15" s="1"/>
  <c r="K28" i="16" s="1"/>
  <c r="K27" i="25"/>
  <c r="K27" i="15" s="1"/>
  <c r="K29" i="16" s="1"/>
  <c r="K28" i="25"/>
  <c r="K28" i="15" s="1"/>
  <c r="K30" i="16" s="1"/>
  <c r="K29" i="25"/>
  <c r="K29" i="15" s="1"/>
  <c r="K31" i="16" s="1"/>
  <c r="K30" i="25"/>
  <c r="K30" i="15" s="1"/>
  <c r="K32" i="16" s="1"/>
  <c r="K31" i="25"/>
  <c r="K31" i="15" s="1"/>
  <c r="K33" i="16" s="1"/>
  <c r="K32" i="25"/>
  <c r="K32" i="15" s="1"/>
  <c r="K34" i="16" s="1"/>
  <c r="K33" i="25"/>
  <c r="K33" i="15" s="1"/>
  <c r="K35" i="16" s="1"/>
  <c r="K34" i="25"/>
  <c r="K34" i="15" s="1"/>
  <c r="K36" i="16" s="1"/>
  <c r="K35" i="25"/>
  <c r="K35" i="15" s="1"/>
  <c r="K37" i="16" s="1"/>
  <c r="K36" i="25"/>
  <c r="K36" i="15" s="1"/>
  <c r="K38" i="16" s="1"/>
  <c r="K37" i="25"/>
  <c r="K37" i="15" s="1"/>
  <c r="K39" i="16" s="1"/>
  <c r="K38" i="25"/>
  <c r="K38" i="15" s="1"/>
  <c r="K40" i="16" s="1"/>
  <c r="K39" i="25"/>
  <c r="K39" i="15" s="1"/>
  <c r="K41" i="16" s="1"/>
  <c r="K40" i="25"/>
  <c r="K40" i="15" s="1"/>
  <c r="K42" i="16" s="1"/>
  <c r="K41" i="25"/>
  <c r="K41" i="15" s="1"/>
  <c r="K43" i="16" s="1"/>
  <c r="K42" i="25"/>
  <c r="K42" i="15" s="1"/>
  <c r="K44" i="16" s="1"/>
  <c r="K43" i="25"/>
  <c r="K43" i="15" s="1"/>
  <c r="K45" i="16" s="1"/>
  <c r="K44" i="25"/>
  <c r="K44" i="15" s="1"/>
  <c r="K46" i="16" s="1"/>
  <c r="K45" i="25"/>
  <c r="K45" i="15" s="1"/>
  <c r="K47" i="16" s="1"/>
  <c r="K46" i="25"/>
  <c r="K46" i="15" s="1"/>
  <c r="K48" i="16" s="1"/>
  <c r="K47" i="25"/>
  <c r="K47" i="15" s="1"/>
  <c r="K49" i="16" s="1"/>
  <c r="K48" i="25"/>
  <c r="K48" i="15" s="1"/>
  <c r="K50" i="16" s="1"/>
  <c r="K49" i="25"/>
  <c r="K49" i="15" s="1"/>
  <c r="K51" i="16" s="1"/>
  <c r="K9" i="25"/>
  <c r="K9" i="15" s="1"/>
  <c r="K11" i="16" s="1"/>
  <c r="J10" i="25"/>
  <c r="J10" i="15" s="1"/>
  <c r="J12" i="16" s="1"/>
  <c r="J11" i="25"/>
  <c r="J11" i="15" s="1"/>
  <c r="J13" i="16" s="1"/>
  <c r="J12" i="25"/>
  <c r="J12" i="15" s="1"/>
  <c r="J14" i="16" s="1"/>
  <c r="J13" i="25"/>
  <c r="J13" i="15" s="1"/>
  <c r="J15" i="16" s="1"/>
  <c r="J14" i="25"/>
  <c r="J14" i="15" s="1"/>
  <c r="J16" i="16" s="1"/>
  <c r="J15" i="25"/>
  <c r="J15" i="15" s="1"/>
  <c r="J17" i="16" s="1"/>
  <c r="J16" i="25"/>
  <c r="J16" i="15" s="1"/>
  <c r="J18" i="16" s="1"/>
  <c r="J17" i="25"/>
  <c r="J17" i="15" s="1"/>
  <c r="J19" i="16" s="1"/>
  <c r="J18" i="25"/>
  <c r="J18" i="15" s="1"/>
  <c r="J20" i="16" s="1"/>
  <c r="J19" i="25"/>
  <c r="J19" i="15" s="1"/>
  <c r="J21" i="16" s="1"/>
  <c r="J20" i="25"/>
  <c r="J20" i="15" s="1"/>
  <c r="J22" i="16" s="1"/>
  <c r="J21" i="25"/>
  <c r="J21" i="15" s="1"/>
  <c r="J23" i="16" s="1"/>
  <c r="J22" i="25"/>
  <c r="J22" i="15" s="1"/>
  <c r="J24" i="16" s="1"/>
  <c r="J23" i="25"/>
  <c r="J23" i="15" s="1"/>
  <c r="J25" i="16" s="1"/>
  <c r="J24" i="25"/>
  <c r="J24" i="15" s="1"/>
  <c r="J26" i="16" s="1"/>
  <c r="J25" i="25"/>
  <c r="J25" i="15" s="1"/>
  <c r="J27" i="16" s="1"/>
  <c r="J26" i="25"/>
  <c r="J26" i="15" s="1"/>
  <c r="J28" i="16" s="1"/>
  <c r="J27" i="25"/>
  <c r="J27" i="15" s="1"/>
  <c r="J29" i="16" s="1"/>
  <c r="J28" i="25"/>
  <c r="J28" i="15" s="1"/>
  <c r="J30" i="16" s="1"/>
  <c r="J29" i="25"/>
  <c r="J29" i="15" s="1"/>
  <c r="J31" i="16" s="1"/>
  <c r="J30" i="25"/>
  <c r="J30" i="15" s="1"/>
  <c r="J32" i="16" s="1"/>
  <c r="J31" i="25"/>
  <c r="J31" i="15" s="1"/>
  <c r="J33" i="16" s="1"/>
  <c r="J32" i="25"/>
  <c r="J32" i="15" s="1"/>
  <c r="J34" i="16" s="1"/>
  <c r="J33" i="25"/>
  <c r="J33" i="15" s="1"/>
  <c r="J35" i="16" s="1"/>
  <c r="J34" i="25"/>
  <c r="J34" i="15" s="1"/>
  <c r="J36" i="16" s="1"/>
  <c r="J35" i="25"/>
  <c r="J35" i="15" s="1"/>
  <c r="J37" i="16" s="1"/>
  <c r="J36" i="25"/>
  <c r="J36" i="15" s="1"/>
  <c r="J38" i="16" s="1"/>
  <c r="J37" i="25"/>
  <c r="J37" i="15" s="1"/>
  <c r="J39" i="16" s="1"/>
  <c r="J38" i="25"/>
  <c r="J38" i="15" s="1"/>
  <c r="J40" i="16" s="1"/>
  <c r="J39" i="25"/>
  <c r="J39" i="15" s="1"/>
  <c r="J41" i="16" s="1"/>
  <c r="J40" i="25"/>
  <c r="J40" i="15" s="1"/>
  <c r="J42" i="16" s="1"/>
  <c r="J41" i="25"/>
  <c r="J41" i="15" s="1"/>
  <c r="J43" i="16" s="1"/>
  <c r="J42" i="25"/>
  <c r="J42" i="15" s="1"/>
  <c r="J44" i="16" s="1"/>
  <c r="J43" i="25"/>
  <c r="J43" i="15" s="1"/>
  <c r="J45" i="16" s="1"/>
  <c r="J44" i="25"/>
  <c r="J44" i="15" s="1"/>
  <c r="J46" i="16" s="1"/>
  <c r="J45" i="25"/>
  <c r="J45" i="15" s="1"/>
  <c r="J47" i="16" s="1"/>
  <c r="J46" i="25"/>
  <c r="J46" i="15" s="1"/>
  <c r="J48" i="16" s="1"/>
  <c r="J47" i="25"/>
  <c r="J47" i="15" s="1"/>
  <c r="J49" i="16" s="1"/>
  <c r="J48" i="25"/>
  <c r="J48" i="15" s="1"/>
  <c r="J50" i="16" s="1"/>
  <c r="J49" i="25"/>
  <c r="J49" i="15" s="1"/>
  <c r="J51" i="16" s="1"/>
  <c r="J9" i="25"/>
  <c r="J9" i="15" s="1"/>
  <c r="J11" i="16" s="1"/>
  <c r="I10" i="25"/>
  <c r="I10" i="15" s="1"/>
  <c r="I12" i="16" s="1"/>
  <c r="I11" i="25"/>
  <c r="I11" i="15" s="1"/>
  <c r="I13" i="16" s="1"/>
  <c r="I12" i="25"/>
  <c r="I12" i="15" s="1"/>
  <c r="I14" i="16" s="1"/>
  <c r="I13" i="25"/>
  <c r="I13" i="15" s="1"/>
  <c r="I15" i="16" s="1"/>
  <c r="I14" i="25"/>
  <c r="I14" i="15" s="1"/>
  <c r="I16" i="16" s="1"/>
  <c r="I15" i="25"/>
  <c r="I15" i="15" s="1"/>
  <c r="I17" i="16" s="1"/>
  <c r="I16" i="25"/>
  <c r="I16" i="15" s="1"/>
  <c r="I18" i="16" s="1"/>
  <c r="I17" i="25"/>
  <c r="I17" i="15" s="1"/>
  <c r="I19" i="16" s="1"/>
  <c r="I18" i="25"/>
  <c r="I18" i="15" s="1"/>
  <c r="I20" i="16" s="1"/>
  <c r="I19" i="25"/>
  <c r="I19" i="15" s="1"/>
  <c r="I21" i="16" s="1"/>
  <c r="I20" i="25"/>
  <c r="I20" i="15" s="1"/>
  <c r="I22" i="16" s="1"/>
  <c r="I21" i="25"/>
  <c r="I21" i="15" s="1"/>
  <c r="I23" i="16" s="1"/>
  <c r="I22" i="25"/>
  <c r="I22" i="15" s="1"/>
  <c r="I24" i="16" s="1"/>
  <c r="I23" i="25"/>
  <c r="I23" i="15" s="1"/>
  <c r="I25" i="16" s="1"/>
  <c r="I24" i="25"/>
  <c r="I24" i="15" s="1"/>
  <c r="I26" i="16" s="1"/>
  <c r="I25" i="25"/>
  <c r="I25" i="15" s="1"/>
  <c r="I27" i="16" s="1"/>
  <c r="I26" i="25"/>
  <c r="I26" i="15" s="1"/>
  <c r="I28" i="16" s="1"/>
  <c r="I27" i="25"/>
  <c r="I27" i="15" s="1"/>
  <c r="I29" i="16" s="1"/>
  <c r="I28" i="25"/>
  <c r="I28" i="15" s="1"/>
  <c r="I30" i="16" s="1"/>
  <c r="I29" i="25"/>
  <c r="I29" i="15" s="1"/>
  <c r="I31" i="16" s="1"/>
  <c r="I30" i="25"/>
  <c r="I30" i="15" s="1"/>
  <c r="I32" i="16" s="1"/>
  <c r="I31" i="25"/>
  <c r="I31" i="15" s="1"/>
  <c r="I33" i="16" s="1"/>
  <c r="I32" i="25"/>
  <c r="I32" i="15" s="1"/>
  <c r="I34" i="16" s="1"/>
  <c r="I33" i="25"/>
  <c r="I33" i="15" s="1"/>
  <c r="I35" i="16" s="1"/>
  <c r="I34" i="25"/>
  <c r="I34" i="15" s="1"/>
  <c r="I36" i="16" s="1"/>
  <c r="I35" i="25"/>
  <c r="I35" i="15" s="1"/>
  <c r="I37" i="16" s="1"/>
  <c r="I36" i="25"/>
  <c r="I36" i="15" s="1"/>
  <c r="I38" i="16" s="1"/>
  <c r="I37" i="25"/>
  <c r="I37" i="15" s="1"/>
  <c r="I39" i="16" s="1"/>
  <c r="I38" i="25"/>
  <c r="I38" i="15" s="1"/>
  <c r="I40" i="16" s="1"/>
  <c r="I39" i="25"/>
  <c r="I39" i="15" s="1"/>
  <c r="I41" i="16" s="1"/>
  <c r="I40" i="25"/>
  <c r="I40" i="15" s="1"/>
  <c r="I42" i="16" s="1"/>
  <c r="I41" i="25"/>
  <c r="I41" i="15" s="1"/>
  <c r="I43" i="16" s="1"/>
  <c r="I42" i="25"/>
  <c r="I42" i="15" s="1"/>
  <c r="I44" i="16" s="1"/>
  <c r="I43" i="25"/>
  <c r="I43" i="15" s="1"/>
  <c r="I45" i="16" s="1"/>
  <c r="I44" i="25"/>
  <c r="I44" i="15" s="1"/>
  <c r="I46" i="16" s="1"/>
  <c r="I45" i="25"/>
  <c r="I45" i="15" s="1"/>
  <c r="I47" i="16" s="1"/>
  <c r="I46" i="25"/>
  <c r="I46" i="15" s="1"/>
  <c r="I48" i="16" s="1"/>
  <c r="I47" i="25"/>
  <c r="I47" i="15" s="1"/>
  <c r="I49" i="16" s="1"/>
  <c r="I48" i="25"/>
  <c r="I48" i="15" s="1"/>
  <c r="I50" i="16" s="1"/>
  <c r="I49" i="25"/>
  <c r="I49" i="15" s="1"/>
  <c r="I51" i="16" s="1"/>
  <c r="I9" i="25"/>
  <c r="I9" i="15" s="1"/>
  <c r="I11" i="16" s="1"/>
  <c r="F10" i="25"/>
  <c r="F10" i="15" s="1"/>
  <c r="F12" i="16" s="1"/>
  <c r="F11" i="25"/>
  <c r="F11" i="15" s="1"/>
  <c r="F13" i="16" s="1"/>
  <c r="F12" i="25"/>
  <c r="F12" i="15" s="1"/>
  <c r="F14" i="16" s="1"/>
  <c r="F13" i="25"/>
  <c r="F13" i="15" s="1"/>
  <c r="F15" i="16" s="1"/>
  <c r="F14" i="25"/>
  <c r="F14" i="15" s="1"/>
  <c r="F16" i="16" s="1"/>
  <c r="F15" i="25"/>
  <c r="F15" i="15" s="1"/>
  <c r="F17" i="16" s="1"/>
  <c r="F16" i="25"/>
  <c r="F16" i="15" s="1"/>
  <c r="F18" i="16" s="1"/>
  <c r="F17" i="25"/>
  <c r="F17" i="15" s="1"/>
  <c r="F19" i="16" s="1"/>
  <c r="F18" i="25"/>
  <c r="F18" i="15" s="1"/>
  <c r="F20" i="16" s="1"/>
  <c r="F19" i="25"/>
  <c r="F19" i="15" s="1"/>
  <c r="F21" i="16" s="1"/>
  <c r="F20" i="25"/>
  <c r="F20" i="15" s="1"/>
  <c r="F22" i="16" s="1"/>
  <c r="F21" i="25"/>
  <c r="F21" i="15" s="1"/>
  <c r="F23" i="16" s="1"/>
  <c r="F22" i="25"/>
  <c r="F22" i="15" s="1"/>
  <c r="F24" i="16" s="1"/>
  <c r="F23" i="25"/>
  <c r="F23" i="15" s="1"/>
  <c r="F25" i="16" s="1"/>
  <c r="F24" i="25"/>
  <c r="F24" i="15" s="1"/>
  <c r="F26" i="16" s="1"/>
  <c r="F25" i="25"/>
  <c r="F25" i="15" s="1"/>
  <c r="F27" i="16" s="1"/>
  <c r="F26" i="25"/>
  <c r="F26" i="15" s="1"/>
  <c r="F28" i="16" s="1"/>
  <c r="F27" i="25"/>
  <c r="F27" i="15" s="1"/>
  <c r="F29" i="16" s="1"/>
  <c r="F28" i="25"/>
  <c r="F28" i="15" s="1"/>
  <c r="F30" i="16" s="1"/>
  <c r="F29" i="25"/>
  <c r="F29" i="15" s="1"/>
  <c r="F31" i="16" s="1"/>
  <c r="F30" i="25"/>
  <c r="F30" i="15" s="1"/>
  <c r="F32" i="16" s="1"/>
  <c r="F31" i="25"/>
  <c r="F31" i="15" s="1"/>
  <c r="F33" i="16" s="1"/>
  <c r="F32" i="25"/>
  <c r="F32" i="15" s="1"/>
  <c r="F34" i="16" s="1"/>
  <c r="F33" i="25"/>
  <c r="F33" i="15" s="1"/>
  <c r="F35" i="16" s="1"/>
  <c r="F34" i="25"/>
  <c r="F34" i="15" s="1"/>
  <c r="F36" i="16" s="1"/>
  <c r="F35" i="25"/>
  <c r="F35" i="15" s="1"/>
  <c r="F37" i="16" s="1"/>
  <c r="F36" i="25"/>
  <c r="F36" i="15" s="1"/>
  <c r="F38" i="16" s="1"/>
  <c r="F37" i="25"/>
  <c r="F37" i="15" s="1"/>
  <c r="F39" i="16" s="1"/>
  <c r="F38" i="25"/>
  <c r="F38" i="15" s="1"/>
  <c r="F40" i="16" s="1"/>
  <c r="F39" i="25"/>
  <c r="F39" i="15" s="1"/>
  <c r="F41" i="16" s="1"/>
  <c r="F40" i="25"/>
  <c r="F40" i="15" s="1"/>
  <c r="F42" i="16" s="1"/>
  <c r="F41" i="25"/>
  <c r="F41" i="15" s="1"/>
  <c r="F43" i="16" s="1"/>
  <c r="F42" i="25"/>
  <c r="F42" i="15" s="1"/>
  <c r="F44" i="16" s="1"/>
  <c r="F43" i="25"/>
  <c r="F43" i="15" s="1"/>
  <c r="F45" i="16" s="1"/>
  <c r="F44" i="25"/>
  <c r="F44" i="15" s="1"/>
  <c r="F46" i="16" s="1"/>
  <c r="F45" i="25"/>
  <c r="F45" i="15" s="1"/>
  <c r="F47" i="16" s="1"/>
  <c r="F46" i="25"/>
  <c r="F46" i="15" s="1"/>
  <c r="F48" i="16" s="1"/>
  <c r="F47" i="25"/>
  <c r="F47" i="15" s="1"/>
  <c r="F49" i="16" s="1"/>
  <c r="F48" i="25"/>
  <c r="F48" i="15" s="1"/>
  <c r="F50" i="16" s="1"/>
  <c r="F49" i="25"/>
  <c r="F49" i="15" s="1"/>
  <c r="F51" i="16" s="1"/>
  <c r="F9" i="25"/>
  <c r="F9" i="15" s="1"/>
  <c r="F11" i="16" s="1"/>
  <c r="E10" i="25"/>
  <c r="E10" i="15" s="1"/>
  <c r="E12" i="16" s="1"/>
  <c r="E11" i="25"/>
  <c r="E11" i="15" s="1"/>
  <c r="E13" i="16" s="1"/>
  <c r="E12" i="25"/>
  <c r="E12" i="15" s="1"/>
  <c r="E14" i="16" s="1"/>
  <c r="E13" i="25"/>
  <c r="E13" i="15" s="1"/>
  <c r="E15" i="16" s="1"/>
  <c r="E14" i="25"/>
  <c r="E14" i="15" s="1"/>
  <c r="E16" i="16" s="1"/>
  <c r="E15" i="25"/>
  <c r="E15" i="15" s="1"/>
  <c r="E17" i="16" s="1"/>
  <c r="E16" i="25"/>
  <c r="E16" i="15" s="1"/>
  <c r="E18" i="16" s="1"/>
  <c r="E17" i="25"/>
  <c r="E17" i="15" s="1"/>
  <c r="E19" i="16" s="1"/>
  <c r="E18" i="25"/>
  <c r="E18" i="15" s="1"/>
  <c r="E20" i="16" s="1"/>
  <c r="E19" i="25"/>
  <c r="E19" i="15" s="1"/>
  <c r="E21" i="16" s="1"/>
  <c r="E20" i="25"/>
  <c r="E20" i="15" s="1"/>
  <c r="E22" i="16" s="1"/>
  <c r="E21" i="25"/>
  <c r="E21" i="15" s="1"/>
  <c r="E23" i="16" s="1"/>
  <c r="E22" i="25"/>
  <c r="E22" i="15" s="1"/>
  <c r="E24" i="16" s="1"/>
  <c r="E23" i="25"/>
  <c r="E23" i="15" s="1"/>
  <c r="E25" i="16" s="1"/>
  <c r="E24" i="25"/>
  <c r="E24" i="15" s="1"/>
  <c r="E26" i="16" s="1"/>
  <c r="E25" i="25"/>
  <c r="E25" i="15" s="1"/>
  <c r="E27" i="16" s="1"/>
  <c r="E26" i="25"/>
  <c r="E26" i="15" s="1"/>
  <c r="E28" i="16" s="1"/>
  <c r="E27" i="25"/>
  <c r="E27" i="15" s="1"/>
  <c r="E29" i="16" s="1"/>
  <c r="E28" i="25"/>
  <c r="E28" i="15" s="1"/>
  <c r="E30" i="16" s="1"/>
  <c r="E29" i="25"/>
  <c r="E29" i="15" s="1"/>
  <c r="E31" i="16" s="1"/>
  <c r="E30" i="25"/>
  <c r="E30" i="15" s="1"/>
  <c r="E32" i="16" s="1"/>
  <c r="E31" i="25"/>
  <c r="E31" i="15" s="1"/>
  <c r="E33" i="16" s="1"/>
  <c r="E32" i="25"/>
  <c r="E32" i="15" s="1"/>
  <c r="E34" i="16" s="1"/>
  <c r="E33" i="25"/>
  <c r="E33" i="15" s="1"/>
  <c r="E35" i="16" s="1"/>
  <c r="E34" i="25"/>
  <c r="E34" i="15" s="1"/>
  <c r="E36" i="16" s="1"/>
  <c r="E35" i="25"/>
  <c r="E35" i="15" s="1"/>
  <c r="E37" i="16" s="1"/>
  <c r="E36" i="25"/>
  <c r="E36" i="15" s="1"/>
  <c r="E38" i="16" s="1"/>
  <c r="E37" i="25"/>
  <c r="E37" i="15" s="1"/>
  <c r="E39" i="16" s="1"/>
  <c r="E38" i="25"/>
  <c r="E38" i="15" s="1"/>
  <c r="E40" i="16" s="1"/>
  <c r="E39" i="25"/>
  <c r="E39" i="15" s="1"/>
  <c r="E41" i="16" s="1"/>
  <c r="E40" i="25"/>
  <c r="E40" i="15" s="1"/>
  <c r="E42" i="16" s="1"/>
  <c r="E41" i="25"/>
  <c r="E41" i="15" s="1"/>
  <c r="E43" i="16" s="1"/>
  <c r="E42" i="25"/>
  <c r="E42" i="15" s="1"/>
  <c r="E44" i="16" s="1"/>
  <c r="E43" i="25"/>
  <c r="E43" i="15" s="1"/>
  <c r="E45" i="16" s="1"/>
  <c r="E44" i="25"/>
  <c r="E44" i="15" s="1"/>
  <c r="E46" i="16" s="1"/>
  <c r="E45" i="25"/>
  <c r="E45" i="15" s="1"/>
  <c r="E47" i="16" s="1"/>
  <c r="E46" i="25"/>
  <c r="E46" i="15" s="1"/>
  <c r="E48" i="16" s="1"/>
  <c r="E47" i="25"/>
  <c r="E47" i="15" s="1"/>
  <c r="E49" i="16" s="1"/>
  <c r="E48" i="25"/>
  <c r="E48" i="15" s="1"/>
  <c r="E50" i="16" s="1"/>
  <c r="E49" i="15"/>
  <c r="E51" i="16" s="1"/>
  <c r="E9" i="25"/>
  <c r="E9" i="15" s="1"/>
  <c r="E11" i="16" s="1"/>
  <c r="D48" i="18" l="1"/>
  <c r="D50" i="18" l="1"/>
  <c r="D52" i="18" l="1"/>
  <c r="D51" i="18"/>
  <c r="D49" i="18"/>
  <c r="C71" i="2" l="1"/>
  <c r="J237" i="13"/>
  <c r="C20" i="13" s="1"/>
  <c r="J210" i="13"/>
  <c r="J196" i="13"/>
  <c r="J187" i="13"/>
  <c r="C17" i="13" s="1"/>
  <c r="J170" i="13"/>
  <c r="C16" i="13" s="1"/>
  <c r="J153" i="13"/>
  <c r="C15" i="13" s="1"/>
  <c r="J135" i="13"/>
  <c r="C14" i="13" s="1"/>
  <c r="J119" i="13"/>
  <c r="C13" i="13" s="1"/>
  <c r="J103" i="13"/>
  <c r="C12" i="13" s="1"/>
  <c r="J40" i="13"/>
  <c r="C11" i="13" s="1"/>
  <c r="J34" i="13"/>
  <c r="C10" i="13" s="1"/>
  <c r="J30" i="13"/>
  <c r="I28" i="13"/>
  <c r="C19" i="13"/>
  <c r="C18" i="13"/>
  <c r="J28" i="13" l="1"/>
  <c r="C9" i="13"/>
  <c r="C21" i="13" l="1"/>
  <c r="D10" i="13" s="1"/>
  <c r="D8" i="16" s="1"/>
  <c r="D9" i="13" l="1"/>
  <c r="C8" i="16" s="1"/>
  <c r="D11" i="13"/>
  <c r="E8" i="16" s="1"/>
  <c r="D12" i="13"/>
  <c r="F8" i="16" s="1"/>
  <c r="D18" i="13"/>
  <c r="L8" i="16" s="1"/>
  <c r="D14" i="13"/>
  <c r="H8" i="16" s="1"/>
  <c r="D19" i="13"/>
  <c r="M8" i="16" s="1"/>
  <c r="D15" i="13"/>
  <c r="I8" i="16" s="1"/>
  <c r="D13" i="13"/>
  <c r="G8" i="16" s="1"/>
  <c r="D20" i="13"/>
  <c r="N8" i="16" s="1"/>
  <c r="D17" i="13"/>
  <c r="K8" i="16" s="1"/>
  <c r="D16" i="13"/>
  <c r="J8" i="16" s="1"/>
  <c r="O213" i="16" l="1"/>
  <c r="O216" i="16"/>
  <c r="O214" i="16"/>
  <c r="O221" i="16"/>
  <c r="O218" i="16"/>
  <c r="O217" i="16"/>
  <c r="O220" i="16"/>
  <c r="O215" i="16"/>
  <c r="O224" i="16"/>
  <c r="O223" i="16"/>
  <c r="O222" i="16"/>
  <c r="O219" i="16"/>
  <c r="O210" i="16"/>
  <c r="O212" i="16"/>
  <c r="O201" i="16"/>
  <c r="O211" i="16"/>
  <c r="O206" i="16"/>
  <c r="O209" i="16"/>
  <c r="O203" i="16"/>
  <c r="O208" i="16"/>
  <c r="O204" i="16"/>
  <c r="O202" i="16"/>
  <c r="O207" i="16"/>
  <c r="O205" i="16"/>
  <c r="O200" i="16"/>
  <c r="O196" i="16"/>
  <c r="O195" i="16"/>
  <c r="O193" i="16"/>
  <c r="O192" i="16"/>
  <c r="O190" i="16"/>
  <c r="O189" i="16"/>
  <c r="O199" i="16"/>
  <c r="O198" i="16"/>
  <c r="O197" i="16"/>
  <c r="O194" i="16"/>
  <c r="O191" i="16"/>
  <c r="D21" i="13"/>
  <c r="C54" i="7" l="1"/>
  <c r="C42" i="11"/>
  <c r="C83" i="2"/>
  <c r="C63" i="18"/>
  <c r="C33" i="8"/>
  <c r="C53" i="7"/>
  <c r="C56" i="7" s="1"/>
  <c r="C41" i="11"/>
  <c r="C82" i="2"/>
  <c r="C62" i="18"/>
  <c r="C32" i="8"/>
  <c r="O182" i="16"/>
  <c r="O188" i="16"/>
  <c r="O184" i="16"/>
  <c r="O181" i="16"/>
  <c r="O177" i="16"/>
  <c r="O180" i="16"/>
  <c r="O183" i="16"/>
  <c r="O179" i="16"/>
  <c r="O187" i="16"/>
  <c r="O178" i="16"/>
  <c r="O186" i="16"/>
  <c r="O185" i="16"/>
  <c r="O176" i="16"/>
  <c r="O174" i="16"/>
  <c r="O172" i="16"/>
  <c r="O175" i="16"/>
  <c r="O173" i="16"/>
  <c r="O169" i="16"/>
  <c r="O60" i="16"/>
  <c r="O70" i="16"/>
  <c r="O58" i="16"/>
  <c r="O101" i="16"/>
  <c r="O109" i="16"/>
  <c r="O72" i="16"/>
  <c r="O167" i="16"/>
  <c r="O132" i="16"/>
  <c r="O92" i="16"/>
  <c r="O152" i="16"/>
  <c r="O116" i="16"/>
  <c r="O113" i="16"/>
  <c r="O159" i="16"/>
  <c r="O147" i="16"/>
  <c r="O135" i="16"/>
  <c r="O123" i="16"/>
  <c r="O111" i="16"/>
  <c r="O99" i="16"/>
  <c r="O87" i="16"/>
  <c r="O62" i="16"/>
  <c r="O133" i="16"/>
  <c r="O120" i="16"/>
  <c r="O114" i="16"/>
  <c r="O170" i="16"/>
  <c r="O53" i="16"/>
  <c r="O67" i="16"/>
  <c r="O55" i="16"/>
  <c r="O157" i="16"/>
  <c r="O93" i="16"/>
  <c r="O68" i="16"/>
  <c r="O164" i="16"/>
  <c r="O129" i="16"/>
  <c r="O89" i="16"/>
  <c r="O144" i="16"/>
  <c r="O100" i="16"/>
  <c r="O112" i="16"/>
  <c r="O158" i="16"/>
  <c r="O146" i="16"/>
  <c r="O134" i="16"/>
  <c r="O122" i="16"/>
  <c r="O110" i="16"/>
  <c r="O98" i="16"/>
  <c r="O86" i="16"/>
  <c r="O69" i="16"/>
  <c r="O125" i="16"/>
  <c r="O57" i="16"/>
  <c r="O81" i="16"/>
  <c r="O163" i="16"/>
  <c r="O115" i="16"/>
  <c r="O79" i="16"/>
  <c r="O61" i="16"/>
  <c r="O117" i="16"/>
  <c r="O136" i="16"/>
  <c r="O137" i="16"/>
  <c r="O138" i="16"/>
  <c r="O90" i="16"/>
  <c r="O171" i="16"/>
  <c r="O52" i="16"/>
  <c r="O66" i="16"/>
  <c r="O54" i="16"/>
  <c r="O149" i="16"/>
  <c r="O85" i="16"/>
  <c r="O65" i="16"/>
  <c r="O161" i="16"/>
  <c r="O121" i="16"/>
  <c r="O88" i="16"/>
  <c r="O140" i="16"/>
  <c r="O97" i="16"/>
  <c r="O104" i="16"/>
  <c r="O155" i="16"/>
  <c r="O143" i="16"/>
  <c r="O131" i="16"/>
  <c r="O119" i="16"/>
  <c r="O107" i="16"/>
  <c r="O95" i="16"/>
  <c r="O83" i="16"/>
  <c r="O74" i="16"/>
  <c r="O76" i="16"/>
  <c r="O145" i="16"/>
  <c r="O124" i="16"/>
  <c r="O151" i="16"/>
  <c r="O127" i="16"/>
  <c r="O91" i="16"/>
  <c r="O59" i="16"/>
  <c r="O56" i="16"/>
  <c r="O156" i="16"/>
  <c r="O150" i="16"/>
  <c r="O102" i="16"/>
  <c r="O77" i="16"/>
  <c r="O75" i="16"/>
  <c r="O63" i="16"/>
  <c r="O168" i="16"/>
  <c r="O141" i="16"/>
  <c r="O80" i="16"/>
  <c r="O64" i="16"/>
  <c r="O148" i="16"/>
  <c r="O108" i="16"/>
  <c r="O84" i="16"/>
  <c r="O128" i="16"/>
  <c r="O160" i="16"/>
  <c r="O166" i="16"/>
  <c r="O154" i="16"/>
  <c r="O142" i="16"/>
  <c r="O130" i="16"/>
  <c r="O118" i="16"/>
  <c r="O106" i="16"/>
  <c r="O94" i="16"/>
  <c r="O82" i="16"/>
  <c r="O165" i="16"/>
  <c r="O105" i="16"/>
  <c r="O153" i="16"/>
  <c r="O139" i="16"/>
  <c r="O103" i="16"/>
  <c r="O71" i="16"/>
  <c r="O73" i="16"/>
  <c r="O96" i="16"/>
  <c r="O162" i="16"/>
  <c r="O126" i="16"/>
  <c r="O78" i="16"/>
  <c r="O11" i="16"/>
  <c r="O19" i="16"/>
  <c r="O29" i="16"/>
  <c r="O22" i="16"/>
  <c r="O27" i="16"/>
  <c r="O49" i="16"/>
  <c r="O16" i="16"/>
  <c r="O17" i="16"/>
  <c r="O48" i="16"/>
  <c r="O43" i="16"/>
  <c r="O34" i="16"/>
  <c r="O32" i="16"/>
  <c r="O37" i="16"/>
  <c r="O38" i="16"/>
  <c r="O47" i="16"/>
  <c r="O40" i="16"/>
  <c r="O31" i="16"/>
  <c r="O26" i="16"/>
  <c r="O25" i="16"/>
  <c r="O28" i="16"/>
  <c r="O50" i="16"/>
  <c r="O21" i="16"/>
  <c r="O18" i="16"/>
  <c r="O23" i="16"/>
  <c r="O41" i="16"/>
  <c r="O12" i="16"/>
  <c r="O24" i="16"/>
  <c r="O46" i="16"/>
  <c r="O14" i="16"/>
  <c r="O15" i="16"/>
  <c r="O45" i="16"/>
  <c r="O42" i="16"/>
  <c r="O51" i="16"/>
  <c r="O44" i="16"/>
  <c r="O39" i="16"/>
  <c r="O30" i="16"/>
  <c r="O20" i="16"/>
  <c r="O13" i="16"/>
  <c r="O33" i="16"/>
  <c r="O35" i="16"/>
  <c r="O36" i="16"/>
  <c r="O8" i="16"/>
  <c r="C44" i="11" l="1"/>
  <c r="C37" i="8"/>
  <c r="C67" i="18"/>
  <c r="C87" i="2"/>
  <c r="C31" i="8"/>
  <c r="C35" i="8" s="1"/>
  <c r="C16" i="8" s="1"/>
  <c r="C8" i="8" s="1"/>
  <c r="C61" i="18"/>
  <c r="C65" i="18" s="1"/>
  <c r="C81" i="2"/>
  <c r="C85" i="2" s="1"/>
  <c r="C10" i="11"/>
  <c r="C27" i="18" l="1"/>
  <c r="C30" i="18"/>
  <c r="C31" i="18"/>
  <c r="D11" i="18" s="1"/>
  <c r="D12" i="11"/>
  <c r="D11" i="11"/>
  <c r="D10" i="11"/>
  <c r="C36" i="18"/>
  <c r="C32" i="18"/>
  <c r="D31" i="2" s="1"/>
  <c r="C34" i="18"/>
  <c r="D33" i="2" s="1"/>
  <c r="D30" i="2"/>
  <c r="E21" i="2" s="1"/>
  <c r="C33" i="18"/>
  <c r="C35" i="18"/>
  <c r="D34" i="2" s="1"/>
  <c r="C14" i="18"/>
  <c r="F10" i="11"/>
  <c r="C12" i="11"/>
  <c r="E10" i="11"/>
  <c r="E12" i="11"/>
  <c r="C11" i="11"/>
  <c r="E11" i="11"/>
  <c r="C8" i="7"/>
  <c r="D29" i="2" l="1"/>
  <c r="D21" i="2" s="1"/>
  <c r="D10" i="18"/>
  <c r="C29" i="2"/>
  <c r="D20" i="2" s="1"/>
  <c r="D17" i="2" s="1"/>
  <c r="D9" i="2" s="1"/>
  <c r="C10" i="18"/>
  <c r="C11" i="18"/>
  <c r="C12" i="18"/>
  <c r="C13" i="18"/>
  <c r="C17" i="18"/>
  <c r="C35" i="2"/>
  <c r="C36" i="2"/>
  <c r="C34" i="2"/>
  <c r="C32" i="2"/>
  <c r="C30" i="2"/>
  <c r="E20" i="2" s="1"/>
  <c r="E17" i="2" s="1"/>
  <c r="E9" i="2" s="1"/>
  <c r="C33" i="2"/>
  <c r="C31" i="2"/>
  <c r="C16" i="18"/>
  <c r="C15" i="18"/>
  <c r="D35" i="2"/>
  <c r="D16" i="18"/>
  <c r="D14" i="18"/>
  <c r="D15" i="18"/>
  <c r="D13" i="18"/>
  <c r="D12" i="18"/>
  <c r="D32" i="2"/>
  <c r="D17" i="18" l="1"/>
  <c r="D36" i="2"/>
  <c r="C21" i="2" s="1"/>
  <c r="C20" i="2"/>
  <c r="C17" i="2" l="1"/>
  <c r="C9" i="2" s="1"/>
</calcChain>
</file>

<file path=xl/sharedStrings.xml><?xml version="1.0" encoding="utf-8"?>
<sst xmlns="http://schemas.openxmlformats.org/spreadsheetml/2006/main" count="836" uniqueCount="450">
  <si>
    <t>Comisión Reguladora de Energía</t>
  </si>
  <si>
    <t>Unidad de Electricidad</t>
  </si>
  <si>
    <t>Contenido</t>
  </si>
  <si>
    <t>1. Procedimientos</t>
  </si>
  <si>
    <t>CMCgen</t>
  </si>
  <si>
    <t>Costo mensual de capacidad en generación.</t>
  </si>
  <si>
    <t>CMCtransva</t>
  </si>
  <si>
    <t>Costo mensual de capacidad en transmisión.</t>
  </si>
  <si>
    <t>CT</t>
  </si>
  <si>
    <t>Costo incremental total de largo plazo.</t>
  </si>
  <si>
    <t>ENER</t>
  </si>
  <si>
    <t>Costo por energía asociada a pérdidas.</t>
  </si>
  <si>
    <t>mba</t>
  </si>
  <si>
    <t>Cargo base de operación y mantenimiento de la red de transmisión.</t>
  </si>
  <si>
    <t>2. Factor de Actualización</t>
  </si>
  <si>
    <t>INPP ponderado</t>
  </si>
  <si>
    <t>Índice Nacional de Precios Productor (INPP) ponderado, base jul 2019=100</t>
  </si>
  <si>
    <t>INPP base jul 2019</t>
  </si>
  <si>
    <t>INPP, base julio 2019=100</t>
  </si>
  <si>
    <t>INPP base jun 2012</t>
  </si>
  <si>
    <t>INPP, base junio 2012=100</t>
  </si>
  <si>
    <t>INPP base dic 2003</t>
  </si>
  <si>
    <t>INPP, base diciembre 2003=100</t>
  </si>
  <si>
    <t>Delta</t>
  </si>
  <si>
    <t>Ponderadores del INPP, base julio 2019=100</t>
  </si>
  <si>
    <t>Costo mensual de capacidad en generación</t>
  </si>
  <si>
    <t>Regresar</t>
  </si>
  <si>
    <t>II. Insumos</t>
  </si>
  <si>
    <t>Concepto</t>
  </si>
  <si>
    <t>Sistema Interconectado Nacional (SIN) y Baja California (BC)</t>
  </si>
  <si>
    <t>Costo marginal de capacidad en generación</t>
  </si>
  <si>
    <t>dólares 2007 / kW-mes</t>
  </si>
  <si>
    <t>pesos 2007 / kW-mes</t>
  </si>
  <si>
    <t xml:space="preserve">c) Factor de Actualización </t>
  </si>
  <si>
    <t>Fecha</t>
  </si>
  <si>
    <t xml:space="preserve">Costo mensual de capacidad en transmisión </t>
  </si>
  <si>
    <t>Región</t>
  </si>
  <si>
    <t>Subtransmisión 
(&lt; 220 kV)</t>
  </si>
  <si>
    <t>Baja California</t>
  </si>
  <si>
    <t>Norte</t>
  </si>
  <si>
    <t>Noreste</t>
  </si>
  <si>
    <t>Noroeste</t>
  </si>
  <si>
    <t>Peninsular</t>
  </si>
  <si>
    <t>Sur</t>
  </si>
  <si>
    <t>Costo marginal de capacidad en transmisión, en el nivel de tensión ≥ 220 kV 
(pesos / kW-mes)</t>
  </si>
  <si>
    <t>SIN y BC</t>
  </si>
  <si>
    <t>Baja California Sur</t>
  </si>
  <si>
    <t>Costo marginal de capacidad en transmisión, en el nivel de tensión ≥ 220 kV</t>
  </si>
  <si>
    <t>Transmisión SIN y BC</t>
  </si>
  <si>
    <t>Costo incremental total de largo plazo</t>
  </si>
  <si>
    <t>Sistema Interconectado Nacional 
(SIN)</t>
  </si>
  <si>
    <t>Baja California 
(BC)</t>
  </si>
  <si>
    <t>Baja California Sur 
(BCS)</t>
  </si>
  <si>
    <t>SIN</t>
  </si>
  <si>
    <t>BC</t>
  </si>
  <si>
    <t>BCS</t>
  </si>
  <si>
    <t>Demanda máxima  anual en el nivel de tensión de transmisión  (MWh/h)</t>
  </si>
  <si>
    <t>Demanda máxima anual en el nivel de tensión de subtransmisión  (MWh/h)</t>
  </si>
  <si>
    <t>Región Tarifaria</t>
  </si>
  <si>
    <t xml:space="preserve">   Costo marginal de capacidad en transmisión 
(pesos/kW-mes)</t>
  </si>
  <si>
    <t xml:space="preserve">SIN </t>
  </si>
  <si>
    <t>Factor de diversidad</t>
  </si>
  <si>
    <t>Demanda máxima no coincidente neta en el nivel de tensión de subtransmisión  (MWh/h)</t>
  </si>
  <si>
    <t>d) Factor de diversidad</t>
  </si>
  <si>
    <t>Gerencia de control regional</t>
  </si>
  <si>
    <t>Central</t>
  </si>
  <si>
    <t>Oriental</t>
  </si>
  <si>
    <t>Occidental</t>
  </si>
  <si>
    <t>Suma SIN</t>
  </si>
  <si>
    <t>Factor de diversidad:</t>
  </si>
  <si>
    <t>e) Proporción de la demanda coincidente por región</t>
  </si>
  <si>
    <t>Proporción de la demanda coincidente, respecto a la  suma de las demandas coincidentes de las regiones del SIN</t>
  </si>
  <si>
    <t xml:space="preserve">f) Factor de Actualización </t>
  </si>
  <si>
    <t>Costo por energía asociada a pérdidas</t>
  </si>
  <si>
    <t>Sistema eléctrico</t>
  </si>
  <si>
    <t>B</t>
  </si>
  <si>
    <t>I</t>
  </si>
  <si>
    <t>P</t>
  </si>
  <si>
    <t>SP</t>
  </si>
  <si>
    <t>Sistema Interconectado Nacional</t>
  </si>
  <si>
    <t>Periodo horario</t>
  </si>
  <si>
    <t xml:space="preserve">b) Factor de Actualización </t>
  </si>
  <si>
    <t>Cargo base de operación y mantenimiento de la red de transmisión</t>
  </si>
  <si>
    <t>Valor</t>
  </si>
  <si>
    <t>Costo
(Millones de pesos)</t>
  </si>
  <si>
    <t>Total</t>
  </si>
  <si>
    <t>Fuente</t>
  </si>
  <si>
    <t>CFE</t>
  </si>
  <si>
    <t>PEE (Productores Externos)</t>
  </si>
  <si>
    <t>Permisionarios</t>
  </si>
  <si>
    <t>Importación</t>
  </si>
  <si>
    <t xml:space="preserve">Total </t>
  </si>
  <si>
    <t xml:space="preserve">d) Factor de Actualización </t>
  </si>
  <si>
    <t>INPP ponderado, base julio 2019=100</t>
  </si>
  <si>
    <t>I. Índice Nacional de Precios Productor (INPP) ponderado, base julio 2019=100</t>
  </si>
  <si>
    <t>Mes</t>
  </si>
  <si>
    <t>23 Construcción</t>
  </si>
  <si>
    <t>321 Industria de la madera</t>
  </si>
  <si>
    <t>325 Industria química</t>
  </si>
  <si>
    <t>326 Industria del plástico y del hule</t>
  </si>
  <si>
    <t>327 Fabricación de productos a base de minerales no metálicos</t>
  </si>
  <si>
    <t>331 Industrias metálicas básicas</t>
  </si>
  <si>
    <t>332 Fabricación de productos metálicos</t>
  </si>
  <si>
    <t>333 Fabricación de maquinaria y equipo</t>
  </si>
  <si>
    <t>334 Fabricación de equipo de computación, comunicación, medición y de otros equipos, componentes y accesorios electrónicos</t>
  </si>
  <si>
    <t>335 Fabricación de accesorios, aparatos eléctricos y equipo de generación de energía eléctrica</t>
  </si>
  <si>
    <t>336 Fabricación de equipo de transporte</t>
  </si>
  <si>
    <t>339 Otras industrias manufactureras</t>
  </si>
  <si>
    <t>Índice Nacional de Precios Productor (INPP) Base julio 2019 =100</t>
  </si>
  <si>
    <t>I. Índice Nacional de Precios Productor (INPP), base julio 2019=100. Sectores y Subsectores seleccionados de las industrias manufactureras y construcción</t>
  </si>
  <si>
    <t>Fecha/SCIAN 2013</t>
  </si>
  <si>
    <t>Fuente: INPP.Base julio 2019 (INEGI). https://www.inegi.org.mx/programas/inpp/2019/</t>
  </si>
  <si>
    <t>Índice Nacional de Precios Productor (INPP) Base junio 2012 =100</t>
  </si>
  <si>
    <t>I. Índice Nacional de Precios Productor (INPP), base junio 2012=100. Sectores y Subsectores seleccionados de las industrias manufactureras y construcción</t>
  </si>
  <si>
    <t>Fecha/SCIAN 2007</t>
  </si>
  <si>
    <t>Fuente: INPP.Base junio 2012 (INEGI). https://www.inegi.org.mx/programas/inpp/2012/default.html#Tabulados</t>
  </si>
  <si>
    <t>Índice Nacional de Precios Productor (INPP) Base diciembre 2003 =100</t>
  </si>
  <si>
    <t>I. Índice Nacional de Precios Productor (INPP), base diciembre 2003=100. Sectores y Subsectores seleccionados de las industrias manufactureras y construcción</t>
  </si>
  <si>
    <t xml:space="preserve">Fuente: INPP.Base diciembre 2003 (INEGI). https://www.inegi.org.mx/programas/inpp/2003/default.html#Tabulados </t>
  </si>
  <si>
    <t>Ponderadores del INPP Base julio 2019 = 100</t>
  </si>
  <si>
    <t>I. Delta</t>
  </si>
  <si>
    <t>Sector/Subsector</t>
  </si>
  <si>
    <t>Ponderador INPP</t>
  </si>
  <si>
    <t>Suma</t>
  </si>
  <si>
    <t>II. Ponderadores para Producción Total</t>
  </si>
  <si>
    <t>Sector</t>
  </si>
  <si>
    <t>Subsector</t>
  </si>
  <si>
    <t>Rama</t>
  </si>
  <si>
    <t>Subrama</t>
  </si>
  <si>
    <t>Clase de actividad económica</t>
  </si>
  <si>
    <t>Actividad económica</t>
  </si>
  <si>
    <t>092</t>
  </si>
  <si>
    <t>Edificación residencial</t>
  </si>
  <si>
    <t>2362</t>
  </si>
  <si>
    <t>093</t>
  </si>
  <si>
    <t>Construcción de naves y plantas industriales</t>
  </si>
  <si>
    <t>094</t>
  </si>
  <si>
    <t>Edificación de inmuebles comerciales y de servicios</t>
  </si>
  <si>
    <t>095</t>
  </si>
  <si>
    <t>Construcción de obras viales y para el autotransporte</t>
  </si>
  <si>
    <t>31-33</t>
  </si>
  <si>
    <t>Maderas de pino y otras maderas</t>
  </si>
  <si>
    <t>Fibracel y tablero aglomerado</t>
  </si>
  <si>
    <t>Triplay</t>
  </si>
  <si>
    <t>Puertas, ventanas y closets</t>
  </si>
  <si>
    <t>Otros productos de madera para la construcción</t>
  </si>
  <si>
    <t>Tarimas para embalaje y cajas de madera</t>
  </si>
  <si>
    <t>Gas seco</t>
  </si>
  <si>
    <t>Óxido de etileno</t>
  </si>
  <si>
    <t>Polietileno</t>
  </si>
  <si>
    <t>Estireno y etileno</t>
  </si>
  <si>
    <t>Tolueno y cloruro de vinilo</t>
  </si>
  <si>
    <t>Amoniaco</t>
  </si>
  <si>
    <t>Otros petroquímicos y butano</t>
  </si>
  <si>
    <t>Nitrógeno, oxígeno y gas carbónico</t>
  </si>
  <si>
    <t>Colorantes y pigmentos</t>
  </si>
  <si>
    <t>Óxidos</t>
  </si>
  <si>
    <t>Sosa cáustica</t>
  </si>
  <si>
    <t>Sulfatos</t>
  </si>
  <si>
    <t>Carbonatos y cloro</t>
  </si>
  <si>
    <t>Ácido fluorhídrico y otros ácidos inorgánicos</t>
  </si>
  <si>
    <t>Otros productos químicos inorgánicos</t>
  </si>
  <si>
    <t>Ácido tereftálico y otros ésteres</t>
  </si>
  <si>
    <t>Alcoholes, ácido cítrico, ácido acético y otros ácidos orgánicos</t>
  </si>
  <si>
    <t>Otros productos químicos orgánicos</t>
  </si>
  <si>
    <t>Polipropileno</t>
  </si>
  <si>
    <t>Resina de poliestireno</t>
  </si>
  <si>
    <t>Tereftalato de polietileno (pet)</t>
  </si>
  <si>
    <t>Cloruro de polivinilo (pvc)</t>
  </si>
  <si>
    <t>Otras resinas</t>
  </si>
  <si>
    <t>Hule sintético</t>
  </si>
  <si>
    <t>Fibras de nylon y acrílicas</t>
  </si>
  <si>
    <t>Fibra de poliéster</t>
  </si>
  <si>
    <t>Otras fibras sintéticas</t>
  </si>
  <si>
    <t>Fertilizantes</t>
  </si>
  <si>
    <t xml:space="preserve">Plaguicidas, insecticidas y fungicidas </t>
  </si>
  <si>
    <t>Materias primas para la industria farmacéutica</t>
  </si>
  <si>
    <t>Gastrointestinales</t>
  </si>
  <si>
    <t>Nutricionales</t>
  </si>
  <si>
    <t>Dermatológicos</t>
  </si>
  <si>
    <t>Expectorantes y descongestivos</t>
  </si>
  <si>
    <t>Veterinarios</t>
  </si>
  <si>
    <t>Antibióticos</t>
  </si>
  <si>
    <t>Anticonceptivos y hormonales</t>
  </si>
  <si>
    <t>Cardiovasculares</t>
  </si>
  <si>
    <t>Antigripales  y analgésicos</t>
  </si>
  <si>
    <t>Otros medicamentos</t>
  </si>
  <si>
    <t>Pinturas</t>
  </si>
  <si>
    <t>Solventes</t>
  </si>
  <si>
    <t>Barnices y lacas</t>
  </si>
  <si>
    <t>Impermeabilizantes</t>
  </si>
  <si>
    <t>Bases, selladores y otros productos para acabado</t>
  </si>
  <si>
    <t>Pegamentos</t>
  </si>
  <si>
    <t>Jabón de tocador</t>
  </si>
  <si>
    <t>Jabón para lavar</t>
  </si>
  <si>
    <t>Pasta dental</t>
  </si>
  <si>
    <t>Suavizantes de telas</t>
  </si>
  <si>
    <t>Desodorantes ambientales, abrillantadores y pulidores</t>
  </si>
  <si>
    <t>Detergentes</t>
  </si>
  <si>
    <t>Blanqueadores y limpiadores</t>
  </si>
  <si>
    <t>Lociones y perfumes</t>
  </si>
  <si>
    <t>Productos para el cabello</t>
  </si>
  <si>
    <t>Cremas para la piel</t>
  </si>
  <si>
    <t>Desodorantes personales</t>
  </si>
  <si>
    <t>Artículos de maquillaje</t>
  </si>
  <si>
    <t>Tintas</t>
  </si>
  <si>
    <t>Películas para fotografía y similares</t>
  </si>
  <si>
    <t>Aceites con esencias</t>
  </si>
  <si>
    <t>Antioxidantes y otros agentes químicos</t>
  </si>
  <si>
    <t>Otros productos químicos</t>
  </si>
  <si>
    <t>Bolsas y películas de polietileno</t>
  </si>
  <si>
    <t>Tubería de plástico</t>
  </si>
  <si>
    <t>Láminas y perfiles de plástico</t>
  </si>
  <si>
    <t>Espumas y productos de poliestireno</t>
  </si>
  <si>
    <t>Espumas y productos de uretano</t>
  </si>
  <si>
    <t>Botellas y otros envases de plástico</t>
  </si>
  <si>
    <t>Artículos de plástico para mesa, cocina y limpieza</t>
  </si>
  <si>
    <t>Artículos y partes de plástico para la industria automotriz</t>
  </si>
  <si>
    <t>Envases de plástico</t>
  </si>
  <si>
    <t>Piezas plásticas para aparatos eléctricos y de uso industrial</t>
  </si>
  <si>
    <t>Otros productos de plástico de uso industrial</t>
  </si>
  <si>
    <t>Otros artículos de plástico</t>
  </si>
  <si>
    <t>Llantas neumáticas para automóviles y camionetas</t>
  </si>
  <si>
    <t>Mangueras</t>
  </si>
  <si>
    <t>Bandas de hule</t>
  </si>
  <si>
    <t>Otros productos de hule</t>
  </si>
  <si>
    <t>Muebles y accesorios para baño</t>
  </si>
  <si>
    <t>Ladrillos</t>
  </si>
  <si>
    <t>Otros productos de arcilla no refractaria</t>
  </si>
  <si>
    <t>Azulejos y losetas de cerámica</t>
  </si>
  <si>
    <t>Baldosas cerámicas y similares</t>
  </si>
  <si>
    <t>Vidrio plano</t>
  </si>
  <si>
    <t>Vidrio y cristal para la industria automotriz</t>
  </si>
  <si>
    <t>Envases de vidrio</t>
  </si>
  <si>
    <t>Cristalería</t>
  </si>
  <si>
    <t>Cemento</t>
  </si>
  <si>
    <t>Concreto premezclado</t>
  </si>
  <si>
    <t>Bloques y tabiques de concreto</t>
  </si>
  <si>
    <t>Otros productos de concreto</t>
  </si>
  <si>
    <t>Cal hidratada</t>
  </si>
  <si>
    <t>Pegazulejo</t>
  </si>
  <si>
    <t>Productos de asbesto</t>
  </si>
  <si>
    <t>Lámina de acero</t>
  </si>
  <si>
    <t>Lingote y plancha de acero</t>
  </si>
  <si>
    <t>Varilla corrugada</t>
  </si>
  <si>
    <t>Desbastes primarios y ferroaleaciones</t>
  </si>
  <si>
    <t>Tubos y postes de hierro y acero</t>
  </si>
  <si>
    <t>Perfiles de hierro y acero</t>
  </si>
  <si>
    <t>Alambrón</t>
  </si>
  <si>
    <t>Barras de acero</t>
  </si>
  <si>
    <t>Afinación y laminación de aluminio</t>
  </si>
  <si>
    <t>Cobre afinado</t>
  </si>
  <si>
    <t>Oro afinado</t>
  </si>
  <si>
    <t>Plata afinada</t>
  </si>
  <si>
    <t>Productos de plomo, estaño y zinc</t>
  </si>
  <si>
    <t>Zinc afinado</t>
  </si>
  <si>
    <t>Lámina y perfiles de cobre</t>
  </si>
  <si>
    <t>Tubos de cobre</t>
  </si>
  <si>
    <t>Alambre y cable de cobre</t>
  </si>
  <si>
    <t>Piezas metálicas fundidas y moldeadas</t>
  </si>
  <si>
    <t>Corcholatas y placas para automóvil</t>
  </si>
  <si>
    <t>Herramientas de mano</t>
  </si>
  <si>
    <t>Máquinas o rastrillos de afeitar</t>
  </si>
  <si>
    <t>Baterías para cocina</t>
  </si>
  <si>
    <t>Estructuras</t>
  </si>
  <si>
    <t>Escaleras y otros productos de herrería</t>
  </si>
  <si>
    <t>Calderas y hornos industriales</t>
  </si>
  <si>
    <t>Tanques metálicos</t>
  </si>
  <si>
    <t>Envases metálicos</t>
  </si>
  <si>
    <t>Bisagras, candados y cerraduras</t>
  </si>
  <si>
    <t>Productos de alambre</t>
  </si>
  <si>
    <t>Alambres de fierro y acero</t>
  </si>
  <si>
    <t>Láminas de acero galvanizado</t>
  </si>
  <si>
    <t>Piezas metálicas esmaltadas</t>
  </si>
  <si>
    <t>Válvulas para uso doméstico</t>
  </si>
  <si>
    <t>Válvulas para uso industrial</t>
  </si>
  <si>
    <t>Corte y doblez de lámina</t>
  </si>
  <si>
    <t>Tractores agrícolas</t>
  </si>
  <si>
    <t>Otra maquinaria agrícola</t>
  </si>
  <si>
    <t>Maquinaria y equipo especial para la construcción</t>
  </si>
  <si>
    <t>Partes,  refacciones y accesorios (mazas y hojas para buldócer)</t>
  </si>
  <si>
    <t>Maquinaria y equipo para alimentos y bebidas</t>
  </si>
  <si>
    <t>Maquinaria y equipo para la industria químico-farmacéutica</t>
  </si>
  <si>
    <t>Unidades de aire acondicionado</t>
  </si>
  <si>
    <t>Frigoríficos industriales</t>
  </si>
  <si>
    <t>Motores a diesel</t>
  </si>
  <si>
    <t>Motores a gasolina</t>
  </si>
  <si>
    <t>Bombas</t>
  </si>
  <si>
    <t>Grúas fijas</t>
  </si>
  <si>
    <t>Elevadores y montacargas</t>
  </si>
  <si>
    <t>Aparatos para soldar</t>
  </si>
  <si>
    <t>Soldaduras</t>
  </si>
  <si>
    <t>Filtros para la industria en general</t>
  </si>
  <si>
    <t>Otra maquinaria y equipo de uso general</t>
  </si>
  <si>
    <t>Tarjetas para computadora</t>
  </si>
  <si>
    <t>Computadoras y accesorios</t>
  </si>
  <si>
    <t>Equipos de comunicación</t>
  </si>
  <si>
    <t>Televisores</t>
  </si>
  <si>
    <t>Equipos y reproductores de audio</t>
  </si>
  <si>
    <t>Partes para aparatos electrónicos</t>
  </si>
  <si>
    <t>Circuitos integrados</t>
  </si>
  <si>
    <t>Otros aparatos e instrumentos de medida y control</t>
  </si>
  <si>
    <t>Discos compactos y similares</t>
  </si>
  <si>
    <t>Focos y tubos de iluminación</t>
  </si>
  <si>
    <t xml:space="preserve">Ventiladores, licuadoras y batidoras </t>
  </si>
  <si>
    <t>Lavadoras de ropa</t>
  </si>
  <si>
    <t>Refrigeradores</t>
  </si>
  <si>
    <t>Estufas</t>
  </si>
  <si>
    <t>Calentadores para agua</t>
  </si>
  <si>
    <t>Motores eléctricos</t>
  </si>
  <si>
    <t>Aparatos y equipos de control</t>
  </si>
  <si>
    <t>Transformadores</t>
  </si>
  <si>
    <t>Accesorios y otros equipos de control</t>
  </si>
  <si>
    <t>Acumuladores y pilas</t>
  </si>
  <si>
    <t>Alambres y cables con aislamiento</t>
  </si>
  <si>
    <t>Alambres y cables sin recubrir</t>
  </si>
  <si>
    <t>Otro material eléctrico</t>
  </si>
  <si>
    <t>Automóviles</t>
  </si>
  <si>
    <t>Camionetas para pasajeros</t>
  </si>
  <si>
    <t>Tractocamiones</t>
  </si>
  <si>
    <t>Camiones</t>
  </si>
  <si>
    <t>Autobuses</t>
  </si>
  <si>
    <t>Carrocerías</t>
  </si>
  <si>
    <t>Accesorios, partes y piezas para carrocerías y remolques</t>
  </si>
  <si>
    <t>Motores automotrices</t>
  </si>
  <si>
    <t>Partes para motores automotrices</t>
  </si>
  <si>
    <t>Motores adicionales al sistema eléctrico automotriz</t>
  </si>
  <si>
    <t>Alternadores</t>
  </si>
  <si>
    <t>Bujías y otras partes para sistema eléctrico</t>
  </si>
  <si>
    <t>Arneses eléctricos automotrices</t>
  </si>
  <si>
    <t>Muelles y otras partes para suspensión</t>
  </si>
  <si>
    <t>Amortiguadores</t>
  </si>
  <si>
    <t>Frenos y sus partes</t>
  </si>
  <si>
    <t>Transmisiones</t>
  </si>
  <si>
    <t>Ejes de tracción y sus partes</t>
  </si>
  <si>
    <t>Vestiduras automotrices</t>
  </si>
  <si>
    <t>Asientos para vehículos automotrices</t>
  </si>
  <si>
    <t>Accesorios automotrices (tapetes, alfombras)</t>
  </si>
  <si>
    <t>Partes y refacciones para automotores troqueladas y estampadas</t>
  </si>
  <si>
    <t>Radiadores</t>
  </si>
  <si>
    <t>Rines</t>
  </si>
  <si>
    <t>Otras partes y refacciones automotrices</t>
  </si>
  <si>
    <t>Partes, componentes y accesorios para ensamble de aeronaves</t>
  </si>
  <si>
    <t xml:space="preserve">Carros de ferrocarril, accesorios y sus partes  </t>
  </si>
  <si>
    <t>Equipo e instrumental médico</t>
  </si>
  <si>
    <t>Material de curación</t>
  </si>
  <si>
    <t>Juguetes de plástico</t>
  </si>
  <si>
    <t>Artículos para pasatiempos</t>
  </si>
  <si>
    <t>Plumas y lápices</t>
  </si>
  <si>
    <t>Otros artículos escolares y de oficina</t>
  </si>
  <si>
    <t>Velas y veladoras</t>
  </si>
  <si>
    <t>Otras manufacturas</t>
  </si>
  <si>
    <t>a) Costo marginal de capacidad en generación, a precios de 2023</t>
  </si>
  <si>
    <t>Costo marginal de capacidad en generación 
(pesos 2023/ kW-mes)</t>
  </si>
  <si>
    <t>a) Costo marginal de capacidad en transmisión para cada nivel de tensión y región, a precios de 2023</t>
  </si>
  <si>
    <t>c) Demandas máximas en 2023</t>
  </si>
  <si>
    <t>a) Costo por energía asociada a pérdidas por sistema eléctrico y periodo horario, a precios de 2023</t>
  </si>
  <si>
    <t>a) Cargo base de operación y mantenimiento de la red de transmisión, a precios de 2023</t>
  </si>
  <si>
    <t>b) Costo marginal de capacidad en transmisión para cada nivel de tensión y región, a precios de 2023</t>
  </si>
  <si>
    <t>a) Costo incremental total de largo plazo, a precios de 2023</t>
  </si>
  <si>
    <t>Costos anuales de operación y mantenimiento de la red de transmisión del 2023 (millones de pesos)</t>
  </si>
  <si>
    <t>Costos anuales de operación y mantenimiento de la red de transmisión del año 2023 (millones de pesos)</t>
  </si>
  <si>
    <t>Energía transportada por la Red Nacional de Transmisión en 2023 (GWh)</t>
  </si>
  <si>
    <t>Cargo base de operación y mantenimiento de la red de transmisión, a precios de 2023 (pesos/kWh)</t>
  </si>
  <si>
    <t>Factor de actualización 
(oct 2024 vs oct 2023)</t>
  </si>
  <si>
    <t>Factor de actualización 
(oct 2023 vs oct 2007)</t>
  </si>
  <si>
    <t>NA</t>
  </si>
  <si>
    <t>Costo marginal de capacidad en transmisión, en el nivel de tensión 
&lt; 220 kV</t>
  </si>
  <si>
    <t>Energía transportada por la Red Nacional de Transmisión 
(GWh)</t>
  </si>
  <si>
    <t>Memoria de cálculo para determinar los valores de las variables económicas requeridas para el cálculo de los cargos por Servicios de Transmisión de energía eléctrica a tensiones mayores o iguales a 69 kV para fuentes de energía convencional a precios de octubre de 2024, aplicables del 01 de enero al 31 de diciembre de 2025.</t>
  </si>
  <si>
    <t>I. Costo mensual de capacidad en generación a precios de octubre de 2024, aplicable del 01 de enero al 31 de diciembre de 2025</t>
  </si>
  <si>
    <t>I. Costo mensual de capacidad en transmisión para cada nivel de tensión y región a precios de octubre de 2024, aplicable del 01 de enero al 31 de diciembre de 2025</t>
  </si>
  <si>
    <t>Costo marginal de capacidad en transmisión, en el nivel de tensión 
&lt; 220 kV (pesos / kW-mes)</t>
  </si>
  <si>
    <t>I. Costo incremental total de largo plazo a precios de octubre de 2024, aplicable del 01 de enero al 31 de diciembre de 2025</t>
  </si>
  <si>
    <t>Costo incremental total de largo plazo 
(pesos-mes)</t>
  </si>
  <si>
    <t>I. Costo por energía asociada a pérdidas por sistema eléctrico y periodo horario a precios de octubre de 2024, aplicable del 01 de enero al 31 de diciembre de 2025</t>
  </si>
  <si>
    <t>I. Cargo base de operación y mantenimiento de la red de transmisión a precios de octubre de 2024, aplicable del 01 de enero al 31 de diciembre de 2025</t>
  </si>
  <si>
    <r>
      <t xml:space="preserve"> Costo mensual de capacidad en generación</t>
    </r>
    <r>
      <rPr>
        <b/>
        <vertAlign val="superscript"/>
        <sz val="10"/>
        <color theme="0"/>
        <rFont val="Noto Sans"/>
      </rPr>
      <t>1/</t>
    </r>
    <r>
      <rPr>
        <b/>
        <vertAlign val="subscript"/>
        <sz val="10"/>
        <color theme="0"/>
        <rFont val="Noto Sans"/>
      </rPr>
      <t xml:space="preserve"> </t>
    </r>
    <r>
      <rPr>
        <b/>
        <sz val="10"/>
        <color theme="0"/>
        <rFont val="Noto Sans"/>
      </rPr>
      <t>(pesos/kW-mes)</t>
    </r>
  </si>
  <si>
    <r>
      <rPr>
        <vertAlign val="superscript"/>
        <sz val="9"/>
        <rFont val="Noto Sans"/>
      </rPr>
      <t>1/</t>
    </r>
    <r>
      <rPr>
        <sz val="9"/>
        <rFont val="Noto Sans"/>
      </rPr>
      <t xml:space="preserve"> Redondeo a cinco decimales.</t>
    </r>
  </si>
  <si>
    <r>
      <t>b) Costo marginal de capacidad en generación, a pesos de 2007</t>
    </r>
    <r>
      <rPr>
        <b/>
        <vertAlign val="superscript"/>
        <sz val="11"/>
        <color theme="0"/>
        <rFont val="Noto Sans"/>
      </rPr>
      <t>2/</t>
    </r>
  </si>
  <si>
    <r>
      <t>Tipo de cambio (peso/dólar)</t>
    </r>
    <r>
      <rPr>
        <vertAlign val="superscript"/>
        <sz val="10"/>
        <rFont val="Noto Sans"/>
      </rPr>
      <t>3/</t>
    </r>
  </si>
  <si>
    <r>
      <rPr>
        <vertAlign val="superscript"/>
        <sz val="9"/>
        <rFont val="Noto Sans"/>
      </rPr>
      <t>2/</t>
    </r>
    <r>
      <rPr>
        <sz val="9"/>
        <rFont val="Noto Sans"/>
      </rPr>
      <t xml:space="preserve"> Fuente: Estudio Integral de Tarifas Eléctricas, CRE.</t>
    </r>
  </si>
  <si>
    <r>
      <rPr>
        <vertAlign val="superscript"/>
        <sz val="9"/>
        <rFont val="Noto Sans"/>
      </rPr>
      <t xml:space="preserve">3/ </t>
    </r>
    <r>
      <rPr>
        <sz val="9"/>
        <rFont val="Noto Sans"/>
      </rPr>
      <t>Fuente: Tipo de cambio Pesos por dólar E.U.A., para solventar obligaciones denominadas en moneda extranjera, promedio diario del año 2007, Banco de México.</t>
    </r>
  </si>
  <si>
    <r>
      <t>Índice Nacional de Precios Productor (INPP) ponderado</t>
    </r>
    <r>
      <rPr>
        <b/>
        <vertAlign val="superscript"/>
        <sz val="10"/>
        <color theme="0"/>
        <rFont val="Noto Sans"/>
      </rPr>
      <t>4/</t>
    </r>
  </si>
  <si>
    <r>
      <rPr>
        <vertAlign val="superscript"/>
        <sz val="9"/>
        <rFont val="Noto Sans"/>
      </rPr>
      <t xml:space="preserve">4/ </t>
    </r>
    <r>
      <rPr>
        <sz val="9"/>
        <rFont val="Noto Sans"/>
      </rPr>
      <t>Fuente:  Elaborado por la CRE con información del INEGI, calculado conforme al Anexo A del Anexo Único de la Resolución número RES/894/2020.</t>
    </r>
  </si>
  <si>
    <r>
      <t xml:space="preserve">   Costo mensual de capacidad en transmisión</t>
    </r>
    <r>
      <rPr>
        <b/>
        <vertAlign val="superscript"/>
        <sz val="10"/>
        <color theme="0"/>
        <rFont val="Noto Sans"/>
      </rPr>
      <t>1/</t>
    </r>
    <r>
      <rPr>
        <b/>
        <sz val="10"/>
        <color theme="0"/>
        <rFont val="Noto Sans"/>
      </rPr>
      <t xml:space="preserve"> 
(pesos/kW-mes)</t>
    </r>
  </si>
  <si>
    <r>
      <t>Transmisión</t>
    </r>
    <r>
      <rPr>
        <b/>
        <vertAlign val="superscript"/>
        <sz val="10"/>
        <color theme="0"/>
        <rFont val="Noto Sans"/>
      </rPr>
      <t>2/</t>
    </r>
    <r>
      <rPr>
        <b/>
        <sz val="10"/>
        <color theme="0"/>
        <rFont val="Noto Sans"/>
      </rPr>
      <t xml:space="preserve">
(≥ 220 kV)</t>
    </r>
  </si>
  <si>
    <r>
      <t>Baja California Sur</t>
    </r>
    <r>
      <rPr>
        <vertAlign val="superscript"/>
        <sz val="10"/>
        <rFont val="Noto Sans"/>
      </rPr>
      <t>2/</t>
    </r>
  </si>
  <si>
    <r>
      <t>Central</t>
    </r>
    <r>
      <rPr>
        <vertAlign val="superscript"/>
        <sz val="10"/>
        <rFont val="Noto Sans"/>
      </rPr>
      <t>3/</t>
    </r>
  </si>
  <si>
    <r>
      <rPr>
        <vertAlign val="superscript"/>
        <sz val="9"/>
        <rFont val="Noto Sans"/>
      </rPr>
      <t xml:space="preserve">2/ </t>
    </r>
    <r>
      <rPr>
        <sz val="9"/>
        <rFont val="Noto Sans"/>
      </rPr>
      <t xml:space="preserve">El costo mensual de capacidad en transmisión, para el nivel de tensión de transmisión (≥ 220 kV) es igual al costo marginal de capacidad en transmisión en el SIN y BC, a precios del 2023, multiplicado por el factor de actualización (oct 2024 vs oct 2023), por lo que se asigna el mismo valor a todas las regiones. </t>
    </r>
  </si>
  <si>
    <r>
      <rPr>
        <vertAlign val="superscript"/>
        <sz val="9"/>
        <rFont val="Noto Sans"/>
      </rPr>
      <t xml:space="preserve">3/ </t>
    </r>
    <r>
      <rPr>
        <sz val="9"/>
        <rFont val="Noto Sans"/>
      </rPr>
      <t>El costo mensual de capacidad en transmisión, en el nivel de tensión de subtransmisión (&lt; 220 kV) de la región Central, se determinó a partir del promedio del costo mensual de capacidad de transmisión, en el nivel de tensión de subtransmisión, de las regiones Norte, Noreste, Noroeste, Peninsular y Sur del Sistema Interconectado Nacional.</t>
    </r>
  </si>
  <si>
    <r>
      <t>b) Costo marginal de capacidad en transmisión para cada nivel de tensión y región, a pesos de 2007</t>
    </r>
    <r>
      <rPr>
        <b/>
        <vertAlign val="superscript"/>
        <sz val="11"/>
        <color theme="0"/>
        <rFont val="Noto Sans"/>
      </rPr>
      <t>4/</t>
    </r>
  </si>
  <si>
    <r>
      <t>Tipo de cambio (peso/dólar)</t>
    </r>
    <r>
      <rPr>
        <vertAlign val="superscript"/>
        <sz val="10"/>
        <rFont val="Noto Sans"/>
      </rPr>
      <t>5/</t>
    </r>
  </si>
  <si>
    <r>
      <rPr>
        <vertAlign val="superscript"/>
        <sz val="9"/>
        <rFont val="Noto Sans"/>
      </rPr>
      <t>4/</t>
    </r>
    <r>
      <rPr>
        <sz val="9"/>
        <rFont val="Noto Sans"/>
      </rPr>
      <t xml:space="preserve"> Fuente: Estudio Integral de Tarifas Eléctricas, CRE.</t>
    </r>
  </si>
  <si>
    <r>
      <rPr>
        <vertAlign val="superscript"/>
        <sz val="9"/>
        <rFont val="Noto Sans"/>
      </rPr>
      <t>5/</t>
    </r>
    <r>
      <rPr>
        <sz val="9"/>
        <rFont val="Noto Sans"/>
      </rPr>
      <t xml:space="preserve"> Fuente: Tipo de cambio Pesos por dólar E.U.A., para solventar obligaciones denominadas en moneda extranjera, promedio diario del año 2007, Banco de México.</t>
    </r>
  </si>
  <si>
    <r>
      <t>Índice Nacional de Precios Productor (INPP) ponderado</t>
    </r>
    <r>
      <rPr>
        <b/>
        <vertAlign val="superscript"/>
        <sz val="10"/>
        <color theme="0"/>
        <rFont val="Noto Sans"/>
      </rPr>
      <t>6/</t>
    </r>
  </si>
  <si>
    <r>
      <rPr>
        <vertAlign val="superscript"/>
        <sz val="9"/>
        <rFont val="Noto Sans"/>
      </rPr>
      <t xml:space="preserve">6/ </t>
    </r>
    <r>
      <rPr>
        <sz val="9"/>
        <rFont val="Noto Sans"/>
      </rPr>
      <t>Fuente: Elaborado por la CRE con información del INEGI, calculado conforme al Anexo A del Anexo Único de la Resolución número RES/894/2020.</t>
    </r>
  </si>
  <si>
    <r>
      <t>Costo incremental total de largo plazo</t>
    </r>
    <r>
      <rPr>
        <b/>
        <vertAlign val="superscript"/>
        <sz val="10"/>
        <rFont val="Noto Sans"/>
      </rPr>
      <t xml:space="preserve">1/ </t>
    </r>
    <r>
      <rPr>
        <b/>
        <sz val="10"/>
        <rFont val="Noto Sans"/>
      </rPr>
      <t>(pesos-mes)</t>
    </r>
  </si>
  <si>
    <r>
      <rPr>
        <vertAlign val="superscript"/>
        <sz val="9"/>
        <rFont val="Noto Sans"/>
      </rPr>
      <t>1/</t>
    </r>
    <r>
      <rPr>
        <sz val="9"/>
        <rFont val="Noto Sans"/>
      </rPr>
      <t xml:space="preserve"> Redondeo a cero decimales.</t>
    </r>
  </si>
  <si>
    <r>
      <t xml:space="preserve">Costo incremental promedio de largo plazo en el nivel de tensión de transmisión </t>
    </r>
    <r>
      <rPr>
        <sz val="10"/>
        <rFont val="Noto Sans"/>
      </rPr>
      <t>(pesos/kW-mes)</t>
    </r>
  </si>
  <si>
    <r>
      <t xml:space="preserve">Costo incremental promedio de largo plazo en el nivel de tensión de subtransmisión </t>
    </r>
    <r>
      <rPr>
        <sz val="10"/>
        <rFont val="Noto Sans"/>
      </rPr>
      <t>(pesos/kW-mes)</t>
    </r>
  </si>
  <si>
    <r>
      <rPr>
        <vertAlign val="superscript"/>
        <sz val="9"/>
        <rFont val="Noto Sans"/>
      </rPr>
      <t xml:space="preserve">2/ </t>
    </r>
    <r>
      <rPr>
        <sz val="9"/>
        <rFont val="Noto Sans"/>
      </rPr>
      <t xml:space="preserve">El costo marginal de capacidad en transmisión, para el nivel de tensión de transmisión (≥ 220 kV) es igual al costo marginal de capacidad en transmisión en el SIN y BC, a precios de 2023, por lo que se asigna el mismo valor a todas las regiones. </t>
    </r>
  </si>
  <si>
    <r>
      <rPr>
        <vertAlign val="superscript"/>
        <sz val="9"/>
        <rFont val="Noto Sans"/>
      </rPr>
      <t xml:space="preserve">3/ </t>
    </r>
    <r>
      <rPr>
        <sz val="9"/>
        <rFont val="Noto Sans"/>
      </rPr>
      <t>El costo marginal de capacidad en transmisión para el nivel de tensión de subtransmisión (&lt; 220 kV), correspondiente a la región Central se determinó a partir del promedio del costo marginal de capacidad en transmisión, en el mismo nivel de tensión, de las regiones Norte, Noreste, Noroeste, Peninsular y Sur del Sistema Interconectado Nacional.</t>
    </r>
  </si>
  <si>
    <r>
      <t>Demanda máxima  coincidente neta en el nivel de tensión de transmisión  (MWh/h)</t>
    </r>
    <r>
      <rPr>
        <vertAlign val="superscript"/>
        <sz val="10"/>
        <color theme="1"/>
        <rFont val="Noto Sans"/>
      </rPr>
      <t>4/</t>
    </r>
  </si>
  <si>
    <r>
      <t>Demanda máxima coincidente neta de los centros de carga conectados en el nivel de tensión de transmisión  (MWh/h)</t>
    </r>
    <r>
      <rPr>
        <vertAlign val="superscript"/>
        <sz val="10"/>
        <color theme="1"/>
        <rFont val="Noto Sans"/>
      </rPr>
      <t>4/</t>
    </r>
  </si>
  <si>
    <r>
      <t>Proporción de pérdidas en el nivel de tensión de transmisión</t>
    </r>
    <r>
      <rPr>
        <vertAlign val="superscript"/>
        <sz val="10"/>
        <color theme="1"/>
        <rFont val="Noto Sans"/>
      </rPr>
      <t>5/</t>
    </r>
  </si>
  <si>
    <r>
      <rPr>
        <vertAlign val="superscript"/>
        <sz val="9"/>
        <rFont val="Noto Sans"/>
      </rPr>
      <t>4/</t>
    </r>
    <r>
      <rPr>
        <sz val="9"/>
        <rFont val="Noto Sans"/>
      </rPr>
      <t xml:space="preserve"> Fuente: CENACE. </t>
    </r>
  </si>
  <si>
    <r>
      <rPr>
        <vertAlign val="superscript"/>
        <sz val="9"/>
        <rFont val="Noto Sans"/>
      </rPr>
      <t>5/</t>
    </r>
    <r>
      <rPr>
        <sz val="9"/>
        <rFont val="Noto Sans"/>
      </rPr>
      <t xml:space="preserve"> Fuente: Balance Nacional de Energía CFE, CFE.</t>
    </r>
  </si>
  <si>
    <r>
      <t>Demanda máxima no coincidente, 2023
(MWh/h)</t>
    </r>
    <r>
      <rPr>
        <b/>
        <vertAlign val="superscript"/>
        <sz val="10"/>
        <color theme="0"/>
        <rFont val="Noto Sans"/>
      </rPr>
      <t>6/</t>
    </r>
  </si>
  <si>
    <r>
      <t>Demanda Coincidente, 2023
(MWh/h)</t>
    </r>
    <r>
      <rPr>
        <b/>
        <vertAlign val="superscript"/>
        <sz val="10"/>
        <color theme="0"/>
        <rFont val="Noto Sans"/>
      </rPr>
      <t>6/</t>
    </r>
  </si>
  <si>
    <r>
      <rPr>
        <vertAlign val="superscript"/>
        <sz val="9"/>
        <rFont val="Noto Sans"/>
      </rPr>
      <t>6/</t>
    </r>
    <r>
      <rPr>
        <sz val="9"/>
        <rFont val="Noto Sans"/>
      </rPr>
      <t xml:space="preserve"> Fuente: Programa de Ampliación y Modernización de la RNT y de las RGD, CENACE; y PRODESEN 2024-2038, SENER.</t>
    </r>
  </si>
  <si>
    <r>
      <t>Sur</t>
    </r>
    <r>
      <rPr>
        <vertAlign val="superscript"/>
        <sz val="10"/>
        <color theme="1"/>
        <rFont val="Noto Sans"/>
      </rPr>
      <t>7/</t>
    </r>
  </si>
  <si>
    <r>
      <t>Central</t>
    </r>
    <r>
      <rPr>
        <vertAlign val="superscript"/>
        <sz val="10"/>
        <rFont val="Noto Sans"/>
      </rPr>
      <t>8/</t>
    </r>
  </si>
  <si>
    <r>
      <rPr>
        <vertAlign val="superscript"/>
        <sz val="9"/>
        <rFont val="Noto Sans"/>
      </rPr>
      <t>7/</t>
    </r>
    <r>
      <rPr>
        <sz val="9"/>
        <rFont val="Noto Sans"/>
      </rPr>
      <t xml:space="preserve"> Se asigna la proporción correspondiente a la gerencia de control Oriental.</t>
    </r>
  </si>
  <si>
    <r>
      <rPr>
        <vertAlign val="superscript"/>
        <sz val="9"/>
        <rFont val="Noto Sans"/>
      </rPr>
      <t xml:space="preserve">8/ </t>
    </r>
    <r>
      <rPr>
        <sz val="9"/>
        <rFont val="Noto Sans"/>
      </rPr>
      <t>Se calcula a partir de la suma de las demandas coincidentes de las gerencias de control Central y Occidental.</t>
    </r>
  </si>
  <si>
    <r>
      <t>Índice Nacional de Precios Productor (INPP) ponderado</t>
    </r>
    <r>
      <rPr>
        <b/>
        <vertAlign val="superscript"/>
        <sz val="10"/>
        <color theme="0"/>
        <rFont val="Noto Sans"/>
      </rPr>
      <t>9/</t>
    </r>
  </si>
  <si>
    <r>
      <rPr>
        <vertAlign val="superscript"/>
        <sz val="9"/>
        <rFont val="Noto Sans"/>
      </rPr>
      <t xml:space="preserve">9/ </t>
    </r>
    <r>
      <rPr>
        <sz val="9"/>
        <rFont val="Noto Sans"/>
      </rPr>
      <t>Fuente: Elaborado por la CRE con información del INEGI, calculado conforme al Anexo A del Anexo Único de la Resolución número RES/894/2020.</t>
    </r>
  </si>
  <si>
    <r>
      <t>Costo por energía asociada a pérdidas en tensiones mayores o iguales a 69 kV</t>
    </r>
    <r>
      <rPr>
        <b/>
        <vertAlign val="superscript"/>
        <sz val="10"/>
        <color theme="0"/>
        <rFont val="Noto Sans"/>
      </rPr>
      <t>1/</t>
    </r>
    <r>
      <rPr>
        <b/>
        <sz val="10"/>
        <color theme="0"/>
        <rFont val="Noto Sans"/>
      </rPr>
      <t xml:space="preserve"> 
(pesos/kWh)</t>
    </r>
  </si>
  <si>
    <r>
      <rPr>
        <vertAlign val="superscript"/>
        <sz val="9"/>
        <rFont val="Noto Sans"/>
      </rPr>
      <t xml:space="preserve">1/ </t>
    </r>
    <r>
      <rPr>
        <sz val="9"/>
        <rFont val="Noto Sans"/>
      </rPr>
      <t>Redondeo a cinco decimales. Nota: B=base, I=intermedia, P=punta, SP=semipunta.</t>
    </r>
  </si>
  <si>
    <r>
      <t>Costo total de la energía (pesos)</t>
    </r>
    <r>
      <rPr>
        <b/>
        <vertAlign val="superscript"/>
        <sz val="10"/>
        <color theme="0"/>
        <rFont val="Noto Sans"/>
      </rPr>
      <t>2/</t>
    </r>
  </si>
  <si>
    <r>
      <t>Energía asignada en el MDA</t>
    </r>
    <r>
      <rPr>
        <b/>
        <vertAlign val="superscript"/>
        <sz val="10"/>
        <color theme="0"/>
        <rFont val="Noto Sans"/>
      </rPr>
      <t xml:space="preserve">3/
</t>
    </r>
    <r>
      <rPr>
        <b/>
        <sz val="10"/>
        <color theme="0"/>
        <rFont val="Noto Sans"/>
      </rPr>
      <t>(kWh)</t>
    </r>
  </si>
  <si>
    <r>
      <t>Costo por energía asociada a pérdidas</t>
    </r>
    <r>
      <rPr>
        <b/>
        <vertAlign val="superscript"/>
        <sz val="10"/>
        <color theme="0"/>
        <rFont val="Noto Sans"/>
      </rPr>
      <t xml:space="preserve">4/
</t>
    </r>
    <r>
      <rPr>
        <b/>
        <sz val="10"/>
        <color theme="0"/>
        <rFont val="Noto Sans"/>
      </rPr>
      <t>(pesos/kWh)</t>
    </r>
  </si>
  <si>
    <r>
      <t>Costo total de la energía  (pesos)</t>
    </r>
    <r>
      <rPr>
        <b/>
        <vertAlign val="superscript"/>
        <sz val="10"/>
        <color theme="0"/>
        <rFont val="Noto Sans"/>
      </rPr>
      <t>2/</t>
    </r>
  </si>
  <si>
    <r>
      <t>2/</t>
    </r>
    <r>
      <rPr>
        <sz val="9"/>
        <rFont val="Noto Sans"/>
      </rPr>
      <t xml:space="preserve"> Suma por sistema eléctrico y periodo horario del producto de los precios de nodos distribuidos (pesos/MWh) en el Mercado de Día en Adelanto (MDA) y la energía eléctrica asignada en el MDA (MWh) en cada hora, de cada día, de cada mes del año 2023. Fuente: CENACE.</t>
    </r>
  </si>
  <si>
    <r>
      <t xml:space="preserve">3/ </t>
    </r>
    <r>
      <rPr>
        <sz val="9"/>
        <rFont val="Noto Sans"/>
      </rPr>
      <t>Suma por sistema eléctrico y periodo horario de la energía asignada en el MDA (kWh) en cada hora, de cada día, de cada mes del año 2023. Fuente: CENACE.</t>
    </r>
  </si>
  <si>
    <r>
      <t xml:space="preserve">4/ </t>
    </r>
    <r>
      <rPr>
        <sz val="9"/>
        <color theme="1"/>
        <rFont val="Noto Sans"/>
      </rPr>
      <t>Fuente: Elaborado por la CRE con información del CENACE y conforme a los periodos horarios establecidos en el apartado 3.3.4. del Anexo Único del Acuerdo A/038/2019.</t>
    </r>
  </si>
  <si>
    <r>
      <t>Índice Nacional de Precios Productor (INPP) ponderado</t>
    </r>
    <r>
      <rPr>
        <b/>
        <vertAlign val="superscript"/>
        <sz val="10"/>
        <color theme="0"/>
        <rFont val="Noto Sans"/>
      </rPr>
      <t>5/</t>
    </r>
  </si>
  <si>
    <r>
      <t xml:space="preserve">5/ </t>
    </r>
    <r>
      <rPr>
        <sz val="9"/>
        <rFont val="Noto Sans"/>
      </rPr>
      <t>Fuente: Elaborado por la CRE con información del INEGI, calculado conforme al Anexo A del Anexo Único de la Resolución número RES/894/2020.</t>
    </r>
  </si>
  <si>
    <r>
      <t>Cargo base de operación y mantenimiento de la red de transmisión</t>
    </r>
    <r>
      <rPr>
        <b/>
        <vertAlign val="superscript"/>
        <sz val="10"/>
        <color theme="0"/>
        <rFont val="Noto Sans"/>
      </rPr>
      <t>1/</t>
    </r>
    <r>
      <rPr>
        <b/>
        <sz val="10"/>
        <color theme="0"/>
        <rFont val="Noto Sans"/>
      </rPr>
      <t xml:space="preserve"> (pesos/kWh)</t>
    </r>
  </si>
  <si>
    <r>
      <t>b) Costos anuales de operación y mantenimiento de la red de transmisión del 2023</t>
    </r>
    <r>
      <rPr>
        <b/>
        <vertAlign val="superscript"/>
        <sz val="11"/>
        <color theme="0"/>
        <rFont val="Noto Sans"/>
      </rPr>
      <t>2/</t>
    </r>
  </si>
  <si>
    <r>
      <t>Servicios de personal</t>
    </r>
    <r>
      <rPr>
        <vertAlign val="superscript"/>
        <sz val="10"/>
        <rFont val="Noto Sans"/>
      </rPr>
      <t>3/</t>
    </r>
  </si>
  <si>
    <r>
      <t>Mantenimiento y servicios generales por contrato</t>
    </r>
    <r>
      <rPr>
        <vertAlign val="superscript"/>
        <sz val="10"/>
        <rFont val="Noto Sans"/>
      </rPr>
      <t>4/</t>
    </r>
  </si>
  <si>
    <r>
      <t>Materiales de mantenimiento y consumo</t>
    </r>
    <r>
      <rPr>
        <vertAlign val="superscript"/>
        <sz val="10"/>
        <rFont val="Noto Sans"/>
      </rPr>
      <t>5/</t>
    </r>
  </si>
  <si>
    <r>
      <t>Impuestos y derechos</t>
    </r>
    <r>
      <rPr>
        <vertAlign val="superscript"/>
        <sz val="10"/>
        <rFont val="Noto Sans"/>
      </rPr>
      <t>6/</t>
    </r>
  </si>
  <si>
    <r>
      <t>10% de mantenimientos mayores capitalizables (no incluidos en los renglones de mantenimiento)</t>
    </r>
    <r>
      <rPr>
        <vertAlign val="superscript"/>
        <sz val="10"/>
        <rFont val="Noto Sans"/>
      </rPr>
      <t>5/</t>
    </r>
  </si>
  <si>
    <r>
      <t>Factor por costos correspondientes a subestaciones elevadoras de las centrales generadoras</t>
    </r>
    <r>
      <rPr>
        <b/>
        <vertAlign val="superscript"/>
        <sz val="10"/>
        <rFont val="Noto Sans"/>
      </rPr>
      <t>7/</t>
    </r>
  </si>
  <si>
    <r>
      <rPr>
        <vertAlign val="superscript"/>
        <sz val="9"/>
        <rFont val="Noto Sans"/>
      </rPr>
      <t>2/</t>
    </r>
    <r>
      <rPr>
        <sz val="9"/>
        <rFont val="Noto Sans"/>
      </rPr>
      <t xml:space="preserve"> Fuente: Estados Financieros Dictaminados 2023 de CFE Transmisión, CFE Transmisión.</t>
    </r>
  </si>
  <si>
    <r>
      <rPr>
        <vertAlign val="superscript"/>
        <sz val="9"/>
        <rFont val="Noto Sans"/>
      </rPr>
      <t>3/</t>
    </r>
    <r>
      <rPr>
        <sz val="9"/>
        <rFont val="Noto Sans"/>
      </rPr>
      <t xml:space="preserve"> Identificado en los Estados consolidados de resultado integral por los años terminados al 31 de Diciembre 2023 y 2022 bajo los conceptos de "Remuneraciones y prestaciones al personal" y "Costo de beneficios a empleados" de los Estados Financieros Dictaminados 2023 de CFE Transmisión.</t>
    </r>
  </si>
  <si>
    <r>
      <rPr>
        <vertAlign val="superscript"/>
        <sz val="9"/>
        <rFont val="Noto Sans"/>
      </rPr>
      <t>4/</t>
    </r>
    <r>
      <rPr>
        <sz val="9"/>
        <rFont val="Noto Sans"/>
      </rPr>
      <t xml:space="preserve"> Identificado en los Estados consolidados de resultado integral por los años terminados al 31 de Diciembre 2023 y 2022 bajo el concepto de "Mantenimiento" de los Estados Financieros Dictaminados 2023 de CFE Transmisión.</t>
    </r>
  </si>
  <si>
    <r>
      <rPr>
        <vertAlign val="superscript"/>
        <sz val="9"/>
        <rFont val="Noto Sans"/>
      </rPr>
      <t>5/</t>
    </r>
    <r>
      <rPr>
        <sz val="9"/>
        <rFont val="Noto Sans"/>
      </rPr>
      <t xml:space="preserve"> De acuerdo con información de CFE ICL, el componente no tiene asignado ningún valor, ya que no se dispone de información soporte para el cálculo del mismo.</t>
    </r>
  </si>
  <si>
    <r>
      <rPr>
        <vertAlign val="superscript"/>
        <sz val="9"/>
        <rFont val="Noto Sans"/>
      </rPr>
      <t>6/</t>
    </r>
    <r>
      <rPr>
        <sz val="9"/>
        <rFont val="Noto Sans"/>
      </rPr>
      <t xml:space="preserve"> Identificado en los Estados consolidados de resultado integral por los años terminados al 31 de Diciembre 2023 y 2022 bajo el concepto de "Impuestos y</t>
    </r>
    <r>
      <rPr>
        <b/>
        <sz val="9"/>
        <rFont val="Noto Sans"/>
      </rPr>
      <t xml:space="preserve"> </t>
    </r>
    <r>
      <rPr>
        <sz val="9"/>
        <rFont val="Noto Sans"/>
      </rPr>
      <t>derechos"</t>
    </r>
    <r>
      <rPr>
        <b/>
        <sz val="9"/>
        <rFont val="Noto Sans"/>
      </rPr>
      <t xml:space="preserve"> </t>
    </r>
    <r>
      <rPr>
        <sz val="9"/>
        <rFont val="Noto Sans"/>
      </rPr>
      <t>de los Estados Financieros Dictaminados 2023 de CFE Transmisión.</t>
    </r>
  </si>
  <si>
    <r>
      <rPr>
        <vertAlign val="superscript"/>
        <sz val="9"/>
        <color theme="1"/>
        <rFont val="Noto Sans"/>
      </rPr>
      <t>7/</t>
    </r>
    <r>
      <rPr>
        <sz val="9"/>
        <color theme="1"/>
        <rFont val="Noto Sans"/>
      </rPr>
      <t xml:space="preserve"> Fuente: Anexo TM de la Resolución número RES/014/98, CRE.</t>
    </r>
  </si>
  <si>
    <r>
      <t>c) Energía transportada por la Red Nacional de Transmisión en 2023</t>
    </r>
    <r>
      <rPr>
        <b/>
        <vertAlign val="superscript"/>
        <sz val="11"/>
        <color theme="0"/>
        <rFont val="Noto Sans"/>
      </rPr>
      <t>8/</t>
    </r>
  </si>
  <si>
    <r>
      <rPr>
        <vertAlign val="superscript"/>
        <sz val="9"/>
        <rFont val="Noto Sans"/>
      </rPr>
      <t xml:space="preserve">8/ </t>
    </r>
    <r>
      <rPr>
        <sz val="9"/>
        <rFont val="Noto Sans"/>
      </rPr>
      <t>Fuente: Balance de Energía CFE diciembre 2023, CFE.</t>
    </r>
  </si>
  <si>
    <r>
      <t xml:space="preserve">9/ </t>
    </r>
    <r>
      <rPr>
        <sz val="9"/>
        <rFont val="Noto Sans"/>
      </rPr>
      <t>Fuente: Elaborado por la CRE con información del INEGI, calculado conforme al Anexo A del Anexo Único de la Resolución número RES/894/2020.</t>
    </r>
  </si>
  <si>
    <r>
      <t xml:space="preserve">Total </t>
    </r>
    <r>
      <rPr>
        <b/>
        <vertAlign val="superscript"/>
        <sz val="10"/>
        <color theme="0"/>
        <rFont val="Noto Sans"/>
      </rPr>
      <t>1/</t>
    </r>
  </si>
  <si>
    <r>
      <rPr>
        <vertAlign val="superscript"/>
        <sz val="9"/>
        <rFont val="Noto Sans"/>
      </rPr>
      <t>1/</t>
    </r>
    <r>
      <rPr>
        <sz val="9"/>
        <rFont val="Noto Sans"/>
      </rPr>
      <t xml:space="preserve"> Calculado conforme al Anexo A del Anexo Único de la Resolución número RES/894/2020.</t>
    </r>
  </si>
  <si>
    <r>
      <t>Número de producto genérico dentro de la Canasta 2019</t>
    </r>
    <r>
      <rPr>
        <b/>
        <vertAlign val="superscript"/>
        <sz val="10"/>
        <color theme="0"/>
        <rFont val="Noto Sans"/>
      </rPr>
      <t>1/</t>
    </r>
  </si>
  <si>
    <r>
      <t>Producción Total</t>
    </r>
    <r>
      <rPr>
        <b/>
        <vertAlign val="superscript"/>
        <sz val="10"/>
        <color theme="0"/>
        <rFont val="Noto Sans"/>
      </rPr>
      <t>2/</t>
    </r>
  </si>
  <si>
    <r>
      <rPr>
        <vertAlign val="superscript"/>
        <sz val="10"/>
        <rFont val="Noto Sans"/>
      </rPr>
      <t>1/</t>
    </r>
    <r>
      <rPr>
        <sz val="10"/>
        <rFont val="Noto Sans"/>
      </rPr>
      <t xml:space="preserve"> El número asignado al producto genérico corresponde al definido en el Cambio Año Base Junio 2012=100 a efecto de facilitar la correspondencia en las series; excepto para aquellos productos genéricos de nueva creación donde se asigna el consecutivo siguiente. </t>
    </r>
    <r>
      <rPr>
        <vertAlign val="superscript"/>
        <sz val="10"/>
        <rFont val="Noto Sans"/>
      </rPr>
      <t>2/</t>
    </r>
    <r>
      <rPr>
        <sz val="10"/>
        <rFont val="Noto Sans"/>
      </rPr>
      <t xml:space="preserve"> Estas ponderaciones combinadas con los precios para mercado de producción total se utilizan en el cálculo de los índices de precios de valor bruto de producción. Fuente: INPP.Base julio 2019 (INEGI). https://www.inegi.org.mx/programas/inpp/2019/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</si>
</sst>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#,##0.000"/>
    <numFmt numFmtId="168" formatCode="#,##0&quot;    &quot;"/>
    <numFmt numFmtId="169" formatCode="#,##0.0_);\(#,##0.0\)"/>
    <numFmt numFmtId="170" formatCode="0.0%"/>
    <numFmt numFmtId="171" formatCode="#,##0.000_);\(#,##0.000\)"/>
    <numFmt numFmtId="172" formatCode="0.0000000000"/>
    <numFmt numFmtId="173" formatCode="0.00000"/>
    <numFmt numFmtId="174" formatCode="0.000000000000"/>
    <numFmt numFmtId="175" formatCode="_-* #,##0_-;\-* #,##0_-;_-* &quot;-&quot;??_-;_-@_-"/>
    <numFmt numFmtId="176" formatCode="#,##0.00_);\(#,##0.00\)"/>
    <numFmt numFmtId="177" formatCode="#,##0_);\(#,##0\)"/>
    <numFmt numFmtId="178" formatCode="#,##0.00000_);\(#,##0.00000\)"/>
    <numFmt numFmtId="179" formatCode="#,##0.00000"/>
    <numFmt numFmtId="180" formatCode="0.000000000"/>
    <numFmt numFmtId="181" formatCode="0.000%"/>
    <numFmt numFmtId="182" formatCode="#,##0.000000000000000"/>
    <numFmt numFmtId="183" formatCode="0.000000"/>
    <numFmt numFmtId="184" formatCode="#,##0.00000_ ;\-#,##0.00000\ "/>
    <numFmt numFmtId="185" formatCode="#,##0_ ;\-#,##0\ "/>
    <numFmt numFmtId="186" formatCode="#,##0.000000000"/>
    <numFmt numFmtId="187" formatCode="0.00000_ ;\-0.00000\ "/>
    <numFmt numFmtId="188" formatCode="#,##0.00000000_ ;\-#,##0.00000000\ "/>
    <numFmt numFmtId="189" formatCode="_-* #,##0.0000000_-;\-* #,##0.0000000_-;_-* &quot;-&quot;??_-;_-@_-"/>
    <numFmt numFmtId="190" formatCode="0.00000000"/>
    <numFmt numFmtId="191" formatCode="#,##0.0000"/>
  </numFmts>
  <fonts count="4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0"/>
      <name val="Noto Sans"/>
    </font>
    <font>
      <b/>
      <sz val="14"/>
      <name val="Noto Sans"/>
    </font>
    <font>
      <sz val="10"/>
      <color theme="1"/>
      <name val="Noto Sans"/>
    </font>
    <font>
      <sz val="12"/>
      <name val="Noto Sans"/>
    </font>
    <font>
      <sz val="11"/>
      <name val="Noto Sans"/>
    </font>
    <font>
      <u/>
      <sz val="10"/>
      <name val="Noto Sans"/>
    </font>
    <font>
      <sz val="11"/>
      <color theme="1"/>
      <name val="Noto Sans"/>
    </font>
    <font>
      <b/>
      <sz val="12"/>
      <color theme="1"/>
      <name val="Noto Sans"/>
    </font>
    <font>
      <u/>
      <sz val="12"/>
      <color theme="10"/>
      <name val="Noto Sans"/>
    </font>
    <font>
      <u/>
      <sz val="11"/>
      <color theme="10"/>
      <name val="Noto Sans"/>
    </font>
    <font>
      <sz val="9"/>
      <name val="Noto Sans"/>
    </font>
    <font>
      <b/>
      <sz val="12"/>
      <name val="Noto Sans"/>
    </font>
    <font>
      <b/>
      <sz val="12"/>
      <color theme="0"/>
      <name val="Noto Sans"/>
    </font>
    <font>
      <b/>
      <sz val="11"/>
      <color theme="0"/>
      <name val="Noto Sans"/>
    </font>
    <font>
      <sz val="10"/>
      <color rgb="FF9D2449"/>
      <name val="Noto Sans"/>
    </font>
    <font>
      <b/>
      <sz val="10"/>
      <color theme="0"/>
      <name val="Noto Sans"/>
    </font>
    <font>
      <b/>
      <vertAlign val="superscript"/>
      <sz val="10"/>
      <color theme="0"/>
      <name val="Noto Sans"/>
    </font>
    <font>
      <b/>
      <vertAlign val="subscript"/>
      <sz val="10"/>
      <color theme="0"/>
      <name val="Noto Sans"/>
    </font>
    <font>
      <b/>
      <sz val="10"/>
      <name val="Noto Sans"/>
    </font>
    <font>
      <vertAlign val="superscript"/>
      <sz val="9"/>
      <name val="Noto Sans"/>
    </font>
    <font>
      <b/>
      <vertAlign val="superscript"/>
      <sz val="11"/>
      <color theme="0"/>
      <name val="Noto Sans"/>
    </font>
    <font>
      <vertAlign val="superscript"/>
      <sz val="10"/>
      <name val="Noto Sans"/>
    </font>
    <font>
      <sz val="12"/>
      <color rgb="FF00B050"/>
      <name val="Noto Sans"/>
    </font>
    <font>
      <u/>
      <sz val="12"/>
      <name val="Noto Sans"/>
    </font>
    <font>
      <b/>
      <sz val="12"/>
      <color rgb="FF00B050"/>
      <name val="Noto Sans"/>
    </font>
    <font>
      <sz val="12"/>
      <color rgb="FFFF0000"/>
      <name val="Noto Sans"/>
    </font>
    <font>
      <sz val="10"/>
      <color rgb="FFFF0000"/>
      <name val="Noto Sans"/>
    </font>
    <font>
      <b/>
      <vertAlign val="superscript"/>
      <sz val="10"/>
      <name val="Noto Sans"/>
    </font>
    <font>
      <b/>
      <sz val="10"/>
      <color theme="1"/>
      <name val="Noto Sans"/>
    </font>
    <font>
      <i/>
      <sz val="12"/>
      <name val="Noto Sans"/>
    </font>
    <font>
      <vertAlign val="superscript"/>
      <sz val="10"/>
      <color theme="1"/>
      <name val="Noto Sans"/>
    </font>
    <font>
      <sz val="9"/>
      <color theme="1"/>
      <name val="Noto Sans"/>
    </font>
    <font>
      <b/>
      <sz val="11"/>
      <name val="Noto Sans"/>
    </font>
    <font>
      <sz val="8"/>
      <name val="Noto Sans"/>
    </font>
    <font>
      <vertAlign val="superscript"/>
      <sz val="9"/>
      <color theme="1"/>
      <name val="Noto Sans"/>
    </font>
    <font>
      <b/>
      <sz val="9"/>
      <name val="Noto Sans"/>
    </font>
    <font>
      <vertAlign val="superscript"/>
      <sz val="16"/>
      <name val="Noto Sans"/>
    </font>
    <font>
      <sz val="10"/>
      <color theme="0"/>
      <name val="Noto Sans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31B36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/>
      <top style="thin">
        <color theme="1"/>
      </top>
      <bottom/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 style="hair">
        <color indexed="64"/>
      </right>
      <top style="thin">
        <color theme="1"/>
      </top>
      <bottom/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/>
      <diagonal/>
    </border>
  </borders>
  <cellStyleXfs count="16">
    <xf numFmtId="0" fontId="0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9" fillId="0" borderId="0"/>
    <xf numFmtId="43" fontId="10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20">
    <xf numFmtId="0" fontId="0" fillId="0" borderId="0" xfId="0"/>
    <xf numFmtId="0" fontId="11" fillId="2" borderId="0" xfId="6" applyFont="1" applyFill="1" applyAlignment="1">
      <alignment vertical="center"/>
    </xf>
    <xf numFmtId="0" fontId="11" fillId="2" borderId="0" xfId="6" applyFont="1" applyFill="1" applyAlignment="1">
      <alignment horizontal="center" vertical="center"/>
    </xf>
    <xf numFmtId="0" fontId="12" fillId="2" borderId="0" xfId="6" applyFont="1" applyFill="1" applyAlignment="1">
      <alignment vertical="center"/>
    </xf>
    <xf numFmtId="0" fontId="13" fillId="0" borderId="0" xfId="0" applyFont="1"/>
    <xf numFmtId="0" fontId="16" fillId="2" borderId="0" xfId="3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/>
    <xf numFmtId="0" fontId="18" fillId="0" borderId="0" xfId="0" applyFont="1" applyAlignment="1">
      <alignment vertical="center" wrapText="1"/>
    </xf>
    <xf numFmtId="0" fontId="19" fillId="0" borderId="0" xfId="3" applyFont="1" applyAlignment="1">
      <alignment horizontal="right" vertical="center"/>
    </xf>
    <xf numFmtId="0" fontId="20" fillId="0" borderId="0" xfId="3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3" applyFont="1"/>
    <xf numFmtId="0" fontId="21" fillId="0" borderId="0" xfId="0" applyFont="1"/>
    <xf numFmtId="0" fontId="11" fillId="0" borderId="0" xfId="6" applyFont="1" applyAlignment="1">
      <alignment vertical="center"/>
    </xf>
    <xf numFmtId="0" fontId="11" fillId="0" borderId="0" xfId="0" applyFont="1"/>
    <xf numFmtId="0" fontId="11" fillId="2" borderId="1" xfId="6" applyFont="1" applyFill="1" applyBorder="1" applyAlignment="1">
      <alignment horizontal="center" vertical="center"/>
    </xf>
    <xf numFmtId="0" fontId="14" fillId="2" borderId="1" xfId="6" applyFont="1" applyFill="1" applyBorder="1" applyAlignment="1">
      <alignment vertical="center"/>
    </xf>
    <xf numFmtId="0" fontId="14" fillId="2" borderId="1" xfId="6" applyFont="1" applyFill="1" applyBorder="1" applyAlignment="1">
      <alignment horizontal="right" vertical="center"/>
    </xf>
    <xf numFmtId="0" fontId="14" fillId="2" borderId="0" xfId="0" applyFont="1" applyFill="1"/>
    <xf numFmtId="0" fontId="22" fillId="2" borderId="0" xfId="0" applyFont="1" applyFill="1" applyAlignment="1">
      <alignment horizontal="center"/>
    </xf>
    <xf numFmtId="0" fontId="14" fillId="0" borderId="0" xfId="0" applyFont="1"/>
    <xf numFmtId="0" fontId="23" fillId="13" borderId="0" xfId="6" applyFont="1" applyFill="1" applyAlignment="1">
      <alignment horizontal="left" vertical="center"/>
    </xf>
    <xf numFmtId="0" fontId="24" fillId="13" borderId="0" xfId="6" applyFont="1" applyFill="1" applyAlignment="1">
      <alignment horizontal="left" vertical="center"/>
    </xf>
    <xf numFmtId="0" fontId="25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26" fillId="7" borderId="12" xfId="0" applyFont="1" applyFill="1" applyBorder="1" applyAlignment="1">
      <alignment horizontal="center" vertical="justify" wrapText="1"/>
    </xf>
    <xf numFmtId="178" fontId="29" fillId="0" borderId="12" xfId="0" applyNumberFormat="1" applyFont="1" applyBorder="1" applyAlignment="1">
      <alignment horizontal="centerContinuous" vertical="center"/>
    </xf>
    <xf numFmtId="180" fontId="14" fillId="2" borderId="0" xfId="2" applyNumberFormat="1" applyFont="1" applyFill="1"/>
    <xf numFmtId="0" fontId="21" fillId="2" borderId="0" xfId="0" applyFont="1" applyFill="1" applyAlignment="1">
      <alignment vertical="center" wrapText="1"/>
    </xf>
    <xf numFmtId="0" fontId="23" fillId="7" borderId="30" xfId="0" applyFont="1" applyFill="1" applyBorder="1" applyAlignment="1">
      <alignment vertical="center" wrapText="1"/>
    </xf>
    <xf numFmtId="0" fontId="23" fillId="7" borderId="0" xfId="0" applyFont="1" applyFill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12" borderId="0" xfId="6" applyFont="1" applyFill="1" applyAlignment="1">
      <alignment horizontal="left" vertical="center"/>
    </xf>
    <xf numFmtId="0" fontId="26" fillId="7" borderId="12" xfId="0" applyFont="1" applyFill="1" applyBorder="1" applyAlignment="1">
      <alignment horizontal="center" vertical="center" wrapText="1"/>
    </xf>
    <xf numFmtId="0" fontId="26" fillId="11" borderId="1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169" fontId="11" fillId="9" borderId="12" xfId="0" applyNumberFormat="1" applyFont="1" applyFill="1" applyBorder="1" applyAlignment="1">
      <alignment horizontal="left" vertical="center" wrapText="1"/>
    </xf>
    <xf numFmtId="179" fontId="11" fillId="2" borderId="12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0" fontId="26" fillId="7" borderId="12" xfId="0" applyFont="1" applyFill="1" applyBorder="1" applyAlignment="1">
      <alignment horizontal="center" vertical="center"/>
    </xf>
    <xf numFmtId="169" fontId="26" fillId="7" borderId="12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179" fontId="11" fillId="2" borderId="0" xfId="0" applyNumberFormat="1" applyFont="1" applyFill="1" applyAlignment="1">
      <alignment horizontal="center" vertical="center"/>
    </xf>
    <xf numFmtId="169" fontId="11" fillId="2" borderId="0" xfId="0" applyNumberFormat="1" applyFont="1" applyFill="1" applyAlignment="1">
      <alignment horizontal="center"/>
    </xf>
    <xf numFmtId="171" fontId="11" fillId="2" borderId="0" xfId="0" applyNumberFormat="1" applyFont="1" applyFill="1" applyAlignment="1">
      <alignment horizontal="center" vertical="center"/>
    </xf>
    <xf numFmtId="167" fontId="14" fillId="2" borderId="0" xfId="0" applyNumberFormat="1" applyFont="1" applyFill="1"/>
    <xf numFmtId="179" fontId="11" fillId="0" borderId="12" xfId="0" applyNumberFormat="1" applyFont="1" applyBorder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21" fillId="2" borderId="0" xfId="0" applyFont="1" applyFill="1" applyAlignment="1">
      <alignment horizontal="justify" vertical="center" wrapText="1"/>
    </xf>
    <xf numFmtId="0" fontId="15" fillId="2" borderId="0" xfId="0" applyFont="1" applyFill="1" applyAlignment="1">
      <alignment wrapText="1"/>
    </xf>
    <xf numFmtId="167" fontId="26" fillId="7" borderId="12" xfId="0" applyNumberFormat="1" applyFont="1" applyFill="1" applyBorder="1" applyAlignment="1">
      <alignment horizontal="center" vertical="center"/>
    </xf>
    <xf numFmtId="167" fontId="26" fillId="7" borderId="12" xfId="0" applyNumberFormat="1" applyFont="1" applyFill="1" applyBorder="1" applyAlignment="1">
      <alignment horizontal="center" vertical="center" wrapText="1"/>
    </xf>
    <xf numFmtId="17" fontId="11" fillId="9" borderId="12" xfId="0" applyNumberFormat="1" applyFont="1" applyFill="1" applyBorder="1" applyAlignment="1">
      <alignment horizontal="center" vertical="center"/>
    </xf>
    <xf numFmtId="173" fontId="11" fillId="2" borderId="12" xfId="0" applyNumberFormat="1" applyFont="1" applyFill="1" applyBorder="1" applyAlignment="1">
      <alignment horizontal="center" vertical="center"/>
    </xf>
    <xf numFmtId="173" fontId="14" fillId="2" borderId="0" xfId="0" applyNumberFormat="1" applyFont="1" applyFill="1"/>
    <xf numFmtId="173" fontId="33" fillId="2" borderId="0" xfId="0" applyNumberFormat="1" applyFont="1" applyFill="1"/>
    <xf numFmtId="173" fontId="11" fillId="0" borderId="12" xfId="0" applyNumberFormat="1" applyFont="1" applyBorder="1" applyAlignment="1">
      <alignment horizontal="center" vertical="center"/>
    </xf>
    <xf numFmtId="17" fontId="11" fillId="2" borderId="0" xfId="0" applyNumberFormat="1" applyFont="1" applyFill="1" applyAlignment="1">
      <alignment horizontal="right" indent="1"/>
    </xf>
    <xf numFmtId="164" fontId="11" fillId="0" borderId="0" xfId="0" applyNumberFormat="1" applyFont="1" applyAlignment="1">
      <alignment horizontal="center" vertical="center"/>
    </xf>
    <xf numFmtId="0" fontId="34" fillId="2" borderId="0" xfId="0" applyFont="1" applyFill="1"/>
    <xf numFmtId="2" fontId="33" fillId="2" borderId="0" xfId="0" applyNumberFormat="1" applyFont="1" applyFill="1"/>
    <xf numFmtId="0" fontId="29" fillId="6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/>
    <xf numFmtId="17" fontId="11" fillId="2" borderId="0" xfId="0" applyNumberFormat="1" applyFont="1" applyFill="1" applyAlignment="1">
      <alignment horizontal="center"/>
    </xf>
    <xf numFmtId="173" fontId="11" fillId="0" borderId="0" xfId="0" applyNumberFormat="1" applyFont="1" applyAlignment="1">
      <alignment horizontal="center" vertical="center"/>
    </xf>
    <xf numFmtId="10" fontId="11" fillId="2" borderId="0" xfId="2" applyNumberFormat="1" applyFont="1" applyFill="1" applyBorder="1" applyAlignment="1">
      <alignment horizontal="center" vertical="center"/>
    </xf>
    <xf numFmtId="0" fontId="29" fillId="2" borderId="0" xfId="0" applyFont="1" applyFill="1"/>
    <xf numFmtId="0" fontId="25" fillId="2" borderId="0" xfId="0" applyFont="1" applyFill="1" applyAlignment="1">
      <alignment horizontal="center" vertical="center"/>
    </xf>
    <xf numFmtId="0" fontId="14" fillId="2" borderId="30" xfId="0" applyFont="1" applyFill="1" applyBorder="1"/>
    <xf numFmtId="169" fontId="11" fillId="9" borderId="12" xfId="0" applyNumberFormat="1" applyFont="1" applyFill="1" applyBorder="1" applyAlignment="1">
      <alignment horizontal="center" vertical="center"/>
    </xf>
    <xf numFmtId="179" fontId="29" fillId="0" borderId="12" xfId="0" applyNumberFormat="1" applyFont="1" applyBorder="1" applyAlignment="1">
      <alignment horizontal="center" vertical="center"/>
    </xf>
    <xf numFmtId="186" fontId="21" fillId="2" borderId="0" xfId="0" applyNumberFormat="1" applyFont="1" applyFill="1"/>
    <xf numFmtId="0" fontId="36" fillId="2" borderId="0" xfId="0" applyFont="1" applyFill="1"/>
    <xf numFmtId="0" fontId="23" fillId="7" borderId="36" xfId="0" applyFont="1" applyFill="1" applyBorder="1" applyAlignment="1">
      <alignment vertical="center"/>
    </xf>
    <xf numFmtId="0" fontId="24" fillId="7" borderId="34" xfId="0" applyFont="1" applyFill="1" applyBorder="1" applyAlignment="1">
      <alignment vertical="center"/>
    </xf>
    <xf numFmtId="170" fontId="14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vertical="center"/>
    </xf>
    <xf numFmtId="170" fontId="14" fillId="2" borderId="0" xfId="2" applyNumberFormat="1" applyFont="1" applyFill="1" applyBorder="1" applyAlignment="1">
      <alignment vertical="center"/>
    </xf>
    <xf numFmtId="0" fontId="14" fillId="2" borderId="0" xfId="0" applyFont="1" applyFill="1" applyAlignment="1">
      <alignment horizontal="center"/>
    </xf>
    <xf numFmtId="178" fontId="11" fillId="2" borderId="12" xfId="0" applyNumberFormat="1" applyFont="1" applyFill="1" applyBorder="1" applyAlignment="1">
      <alignment horizontal="center" vertical="center"/>
    </xf>
    <xf numFmtId="170" fontId="14" fillId="2" borderId="0" xfId="2" applyNumberFormat="1" applyFont="1" applyFill="1" applyBorder="1"/>
    <xf numFmtId="176" fontId="11" fillId="2" borderId="12" xfId="0" applyNumberFormat="1" applyFont="1" applyFill="1" applyBorder="1" applyAlignment="1">
      <alignment horizontal="center" vertical="center"/>
    </xf>
    <xf numFmtId="0" fontId="11" fillId="2" borderId="0" xfId="0" applyFont="1" applyFill="1"/>
    <xf numFmtId="191" fontId="11" fillId="0" borderId="12" xfId="0" applyNumberFormat="1" applyFont="1" applyBorder="1" applyAlignment="1">
      <alignment horizontal="center" vertical="center"/>
    </xf>
    <xf numFmtId="0" fontId="21" fillId="2" borderId="0" xfId="0" applyFont="1" applyFill="1" applyAlignment="1">
      <alignment horizontal="justify" vertical="justify" wrapText="1"/>
    </xf>
    <xf numFmtId="17" fontId="33" fillId="2" borderId="0" xfId="0" applyNumberFormat="1" applyFont="1" applyFill="1"/>
    <xf numFmtId="0" fontId="33" fillId="2" borderId="0" xfId="0" applyFont="1" applyFill="1"/>
    <xf numFmtId="164" fontId="37" fillId="0" borderId="0" xfId="0" applyNumberFormat="1" applyFont="1" applyAlignment="1">
      <alignment horizontal="center" vertical="center"/>
    </xf>
    <xf numFmtId="0" fontId="15" fillId="2" borderId="1" xfId="6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6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9" fillId="9" borderId="12" xfId="0" applyFont="1" applyFill="1" applyBorder="1" applyAlignment="1">
      <alignment horizontal="center" vertical="center" wrapText="1"/>
    </xf>
    <xf numFmtId="3" fontId="29" fillId="0" borderId="12" xfId="0" applyNumberFormat="1" applyFont="1" applyBorder="1" applyAlignment="1">
      <alignment horizontal="center" vertical="center"/>
    </xf>
    <xf numFmtId="175" fontId="14" fillId="2" borderId="0" xfId="0" applyNumberFormat="1" applyFont="1" applyFill="1"/>
    <xf numFmtId="9" fontId="22" fillId="2" borderId="0" xfId="2" applyFont="1" applyFill="1" applyAlignment="1">
      <alignment horizontal="center"/>
    </xf>
    <xf numFmtId="0" fontId="23" fillId="7" borderId="34" xfId="0" applyFont="1" applyFill="1" applyBorder="1" applyAlignment="1">
      <alignment vertical="center"/>
    </xf>
    <xf numFmtId="0" fontId="23" fillId="7" borderId="37" xfId="0" applyFont="1" applyFill="1" applyBorder="1" applyAlignment="1">
      <alignment vertical="center"/>
    </xf>
    <xf numFmtId="0" fontId="24" fillId="2" borderId="0" xfId="6" applyFont="1" applyFill="1" applyAlignment="1">
      <alignment horizontal="left" vertical="center"/>
    </xf>
    <xf numFmtId="3" fontId="11" fillId="0" borderId="12" xfId="0" applyNumberFormat="1" applyFont="1" applyBorder="1" applyAlignment="1">
      <alignment horizontal="center" vertical="center"/>
    </xf>
    <xf numFmtId="3" fontId="11" fillId="2" borderId="12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justify" vertical="center" wrapText="1"/>
    </xf>
    <xf numFmtId="3" fontId="39" fillId="2" borderId="0" xfId="0" applyNumberFormat="1" applyFont="1" applyFill="1" applyAlignment="1">
      <alignment horizontal="center" vertical="center"/>
    </xf>
    <xf numFmtId="0" fontId="13" fillId="9" borderId="12" xfId="11" applyNumberFormat="1" applyFont="1" applyFill="1" applyBorder="1" applyAlignment="1">
      <alignment horizontal="justify" vertical="center" wrapText="1"/>
    </xf>
    <xf numFmtId="179" fontId="13" fillId="2" borderId="12" xfId="0" applyNumberFormat="1" applyFont="1" applyFill="1" applyBorder="1" applyAlignment="1">
      <alignment horizontal="center" vertical="center"/>
    </xf>
    <xf numFmtId="3" fontId="13" fillId="2" borderId="12" xfId="0" applyNumberFormat="1" applyFont="1" applyFill="1" applyBorder="1" applyAlignment="1">
      <alignment horizontal="center" vertical="center"/>
    </xf>
    <xf numFmtId="0" fontId="11" fillId="9" borderId="12" xfId="11" applyNumberFormat="1" applyFont="1" applyFill="1" applyBorder="1" applyAlignment="1">
      <alignment horizontal="justify" vertical="center" wrapText="1"/>
    </xf>
    <xf numFmtId="3" fontId="13" fillId="0" borderId="12" xfId="0" applyNumberFormat="1" applyFont="1" applyBorder="1" applyAlignment="1">
      <alignment horizontal="center" vertical="center"/>
    </xf>
    <xf numFmtId="0" fontId="40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center" vertical="center"/>
    </xf>
    <xf numFmtId="3" fontId="14" fillId="2" borderId="0" xfId="0" applyNumberFormat="1" applyFont="1" applyFill="1"/>
    <xf numFmtId="178" fontId="11" fillId="2" borderId="0" xfId="6" applyNumberFormat="1" applyFont="1" applyFill="1" applyAlignment="1">
      <alignment horizontal="left" vertical="center"/>
    </xf>
    <xf numFmtId="9" fontId="11" fillId="2" borderId="0" xfId="2" applyFont="1" applyFill="1" applyAlignment="1">
      <alignment horizontal="center"/>
    </xf>
    <xf numFmtId="3" fontId="11" fillId="0" borderId="12" xfId="11" applyNumberFormat="1" applyFont="1" applyFill="1" applyBorder="1" applyAlignment="1">
      <alignment horizontal="center" vertical="center"/>
    </xf>
    <xf numFmtId="167" fontId="13" fillId="0" borderId="12" xfId="11" applyNumberFormat="1" applyFont="1" applyFill="1" applyBorder="1" applyAlignment="1">
      <alignment horizontal="center" vertical="center"/>
    </xf>
    <xf numFmtId="43" fontId="14" fillId="2" borderId="0" xfId="11" applyFont="1" applyFill="1" applyAlignment="1">
      <alignment horizontal="center" vertical="center"/>
    </xf>
    <xf numFmtId="3" fontId="11" fillId="0" borderId="30" xfId="0" applyNumberFormat="1" applyFont="1" applyBorder="1" applyAlignment="1">
      <alignment horizontal="center" vertical="center" wrapText="1"/>
    </xf>
    <xf numFmtId="170" fontId="14" fillId="2" borderId="0" xfId="2" applyNumberFormat="1" applyFont="1" applyFill="1" applyAlignment="1">
      <alignment horizontal="center" vertical="center"/>
    </xf>
    <xf numFmtId="164" fontId="13" fillId="0" borderId="12" xfId="2" applyNumberFormat="1" applyFont="1" applyFill="1" applyBorder="1" applyAlignment="1">
      <alignment horizontal="center" vertical="center" wrapText="1"/>
    </xf>
    <xf numFmtId="3" fontId="21" fillId="2" borderId="0" xfId="0" applyNumberFormat="1" applyFont="1" applyFill="1" applyAlignment="1">
      <alignment horizontal="center" vertical="center" wrapText="1"/>
    </xf>
    <xf numFmtId="43" fontId="14" fillId="2" borderId="0" xfId="0" applyNumberFormat="1" applyFont="1" applyFill="1" applyAlignment="1">
      <alignment horizontal="center" vertical="center"/>
    </xf>
    <xf numFmtId="181" fontId="14" fillId="2" borderId="0" xfId="2" applyNumberFormat="1" applyFont="1" applyFill="1" applyAlignment="1">
      <alignment horizontal="center" vertical="center"/>
    </xf>
    <xf numFmtId="0" fontId="21" fillId="2" borderId="0" xfId="11" applyNumberFormat="1" applyFont="1" applyFill="1" applyBorder="1" applyAlignment="1">
      <alignment horizontal="left" vertical="center"/>
    </xf>
    <xf numFmtId="0" fontId="42" fillId="2" borderId="0" xfId="0" applyFont="1" applyFill="1" applyAlignment="1">
      <alignment horizontal="left" vertical="center" wrapText="1"/>
    </xf>
    <xf numFmtId="165" fontId="39" fillId="2" borderId="0" xfId="0" applyNumberFormat="1" applyFont="1" applyFill="1" applyAlignment="1">
      <alignment horizontal="center" vertical="center"/>
    </xf>
    <xf numFmtId="165" fontId="39" fillId="2" borderId="0" xfId="0" applyNumberFormat="1" applyFont="1" applyFill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4" fillId="2" borderId="30" xfId="0" applyFont="1" applyFill="1" applyBorder="1" applyAlignment="1">
      <alignment vertical="center"/>
    </xf>
    <xf numFmtId="175" fontId="13" fillId="9" borderId="12" xfId="11" applyNumberFormat="1" applyFont="1" applyFill="1" applyBorder="1" applyAlignment="1">
      <alignment horizontal="center" vertical="center"/>
    </xf>
    <xf numFmtId="3" fontId="11" fillId="2" borderId="12" xfId="11" applyNumberFormat="1" applyFont="1" applyFill="1" applyBorder="1" applyAlignment="1">
      <alignment horizontal="center" vertical="center"/>
    </xf>
    <xf numFmtId="175" fontId="39" fillId="6" borderId="12" xfId="11" applyNumberFormat="1" applyFont="1" applyFill="1" applyBorder="1" applyAlignment="1">
      <alignment horizontal="center" vertical="center"/>
    </xf>
    <xf numFmtId="3" fontId="29" fillId="6" borderId="12" xfId="11" applyNumberFormat="1" applyFont="1" applyFill="1" applyBorder="1" applyAlignment="1">
      <alignment horizontal="center" vertical="center"/>
    </xf>
    <xf numFmtId="175" fontId="39" fillId="0" borderId="0" xfId="11" applyNumberFormat="1" applyFont="1" applyFill="1" applyBorder="1" applyAlignment="1">
      <alignment horizontal="center" vertical="center"/>
    </xf>
    <xf numFmtId="3" fontId="29" fillId="0" borderId="0" xfId="11" applyNumberFormat="1" applyFont="1" applyFill="1" applyBorder="1" applyAlignment="1">
      <alignment horizontal="center" vertical="center"/>
    </xf>
    <xf numFmtId="173" fontId="13" fillId="2" borderId="12" xfId="11" applyNumberFormat="1" applyFont="1" applyFill="1" applyBorder="1" applyAlignment="1">
      <alignment horizontal="center" vertical="center"/>
    </xf>
    <xf numFmtId="175" fontId="39" fillId="2" borderId="0" xfId="11" applyNumberFormat="1" applyFont="1" applyFill="1" applyBorder="1" applyAlignment="1">
      <alignment horizontal="center"/>
    </xf>
    <xf numFmtId="170" fontId="39" fillId="2" borderId="0" xfId="2" applyNumberFormat="1" applyFont="1" applyFill="1" applyBorder="1" applyAlignment="1">
      <alignment horizontal="center"/>
    </xf>
    <xf numFmtId="173" fontId="13" fillId="2" borderId="12" xfId="2" applyNumberFormat="1" applyFont="1" applyFill="1" applyBorder="1" applyAlignment="1">
      <alignment horizontal="center" vertical="center"/>
    </xf>
    <xf numFmtId="170" fontId="39" fillId="2" borderId="0" xfId="11" applyNumberFormat="1" applyFont="1" applyFill="1" applyBorder="1" applyAlignment="1">
      <alignment horizontal="center"/>
    </xf>
    <xf numFmtId="0" fontId="34" fillId="2" borderId="0" xfId="3" applyFont="1" applyFill="1"/>
    <xf numFmtId="0" fontId="14" fillId="2" borderId="0" xfId="0" applyFont="1" applyFill="1" applyAlignment="1">
      <alignment horizontal="right" indent="1"/>
    </xf>
    <xf numFmtId="164" fontId="33" fillId="2" borderId="0" xfId="0" applyNumberFormat="1" applyFont="1" applyFill="1"/>
    <xf numFmtId="0" fontId="43" fillId="2" borderId="1" xfId="6" applyFont="1" applyFill="1" applyBorder="1" applyAlignment="1">
      <alignment vertical="center"/>
    </xf>
    <xf numFmtId="175" fontId="11" fillId="9" borderId="12" xfId="11" applyNumberFormat="1" applyFont="1" applyFill="1" applyBorder="1" applyAlignment="1">
      <alignment horizontal="center" vertical="center"/>
    </xf>
    <xf numFmtId="173" fontId="39" fillId="0" borderId="12" xfId="0" applyNumberFormat="1" applyFont="1" applyBorder="1" applyAlignment="1">
      <alignment horizontal="right" vertical="center"/>
    </xf>
    <xf numFmtId="173" fontId="39" fillId="2" borderId="12" xfId="0" applyNumberFormat="1" applyFont="1" applyFill="1" applyBorder="1" applyAlignment="1">
      <alignment horizontal="right" vertical="center"/>
    </xf>
    <xf numFmtId="190" fontId="11" fillId="2" borderId="0" xfId="0" applyNumberFormat="1" applyFont="1" applyFill="1"/>
    <xf numFmtId="175" fontId="11" fillId="0" borderId="0" xfId="11" applyNumberFormat="1" applyFont="1" applyFill="1" applyBorder="1" applyAlignment="1">
      <alignment vertical="center"/>
    </xf>
    <xf numFmtId="0" fontId="23" fillId="7" borderId="38" xfId="0" applyFont="1" applyFill="1" applyBorder="1" applyAlignment="1">
      <alignment vertical="center"/>
    </xf>
    <xf numFmtId="0" fontId="23" fillId="7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11" fillId="2" borderId="0" xfId="0" applyFont="1" applyFill="1" applyAlignment="1">
      <alignment horizontal="left" indent="1"/>
    </xf>
    <xf numFmtId="166" fontId="13" fillId="9" borderId="12" xfId="0" applyNumberFormat="1" applyFont="1" applyFill="1" applyBorder="1" applyAlignment="1">
      <alignment horizontal="center" vertical="center"/>
    </xf>
    <xf numFmtId="185" fontId="13" fillId="0" borderId="12" xfId="11" applyNumberFormat="1" applyFont="1" applyBorder="1" applyAlignment="1">
      <alignment horizontal="right" vertical="center"/>
    </xf>
    <xf numFmtId="187" fontId="13" fillId="0" borderId="12" xfId="11" applyNumberFormat="1" applyFont="1" applyBorder="1" applyAlignment="1">
      <alignment horizontal="right" vertical="center"/>
    </xf>
    <xf numFmtId="43" fontId="14" fillId="2" borderId="0" xfId="0" applyNumberFormat="1" applyFont="1" applyFill="1"/>
    <xf numFmtId="186" fontId="44" fillId="2" borderId="0" xfId="0" applyNumberFormat="1" applyFont="1" applyFill="1"/>
    <xf numFmtId="0" fontId="11" fillId="2" borderId="0" xfId="0" applyFont="1" applyFill="1" applyAlignment="1">
      <alignment horizontal="left" vertical="center" indent="2"/>
    </xf>
    <xf numFmtId="43" fontId="11" fillId="2" borderId="0" xfId="11" applyFont="1" applyFill="1" applyAlignment="1">
      <alignment horizontal="center"/>
    </xf>
    <xf numFmtId="1" fontId="13" fillId="9" borderId="12" xfId="0" applyNumberFormat="1" applyFont="1" applyFill="1" applyBorder="1" applyAlignment="1">
      <alignment horizontal="center" vertical="center"/>
    </xf>
    <xf numFmtId="187" fontId="14" fillId="2" borderId="0" xfId="11" applyNumberFormat="1" applyFont="1" applyFill="1" applyBorder="1"/>
    <xf numFmtId="43" fontId="11" fillId="2" borderId="34" xfId="11" applyFont="1" applyFill="1" applyBorder="1" applyAlignment="1">
      <alignment horizontal="center"/>
    </xf>
    <xf numFmtId="184" fontId="13" fillId="0" borderId="12" xfId="11" applyNumberFormat="1" applyFont="1" applyBorder="1" applyAlignment="1">
      <alignment horizontal="right" vertical="center"/>
    </xf>
    <xf numFmtId="189" fontId="14" fillId="2" borderId="0" xfId="0" applyNumberFormat="1" applyFont="1" applyFill="1"/>
    <xf numFmtId="188" fontId="44" fillId="2" borderId="0" xfId="2" applyNumberFormat="1" applyFont="1" applyFill="1" applyBorder="1"/>
    <xf numFmtId="0" fontId="4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right" indent="4"/>
    </xf>
    <xf numFmtId="0" fontId="30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12" fillId="2" borderId="0" xfId="6" applyFont="1" applyFill="1" applyAlignment="1">
      <alignment horizontal="left" vertical="center"/>
    </xf>
    <xf numFmtId="0" fontId="14" fillId="2" borderId="0" xfId="6" applyFont="1" applyFill="1" applyAlignment="1">
      <alignment vertical="center"/>
    </xf>
    <xf numFmtId="0" fontId="15" fillId="2" borderId="0" xfId="6" applyFont="1" applyFill="1" applyAlignment="1">
      <alignment vertical="center"/>
    </xf>
    <xf numFmtId="0" fontId="43" fillId="2" borderId="0" xfId="6" applyFont="1" applyFill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4" fillId="2" borderId="10" xfId="0" applyFont="1" applyFill="1" applyBorder="1"/>
    <xf numFmtId="0" fontId="26" fillId="7" borderId="16" xfId="0" applyFont="1" applyFill="1" applyBorder="1" applyAlignment="1">
      <alignment horizontal="center" vertical="center" wrapText="1"/>
    </xf>
    <xf numFmtId="173" fontId="39" fillId="0" borderId="16" xfId="0" applyNumberFormat="1" applyFont="1" applyBorder="1" applyAlignment="1">
      <alignment horizontal="center" vertical="center"/>
    </xf>
    <xf numFmtId="180" fontId="11" fillId="2" borderId="0" xfId="2" applyNumberFormat="1" applyFont="1" applyFill="1" applyBorder="1"/>
    <xf numFmtId="173" fontId="11" fillId="2" borderId="0" xfId="0" applyNumberFormat="1" applyFont="1" applyFill="1"/>
    <xf numFmtId="9" fontId="11" fillId="2" borderId="0" xfId="2" applyFont="1" applyFill="1"/>
    <xf numFmtId="0" fontId="23" fillId="7" borderId="35" xfId="0" applyFont="1" applyFill="1" applyBorder="1" applyAlignment="1">
      <alignment vertical="center" wrapText="1"/>
    </xf>
    <xf numFmtId="0" fontId="23" fillId="7" borderId="40" xfId="0" applyFont="1" applyFill="1" applyBorder="1" applyAlignment="1">
      <alignment vertical="center" wrapText="1"/>
    </xf>
    <xf numFmtId="0" fontId="23" fillId="7" borderId="41" xfId="0" applyFont="1" applyFill="1" applyBorder="1" applyAlignment="1">
      <alignment vertical="center" wrapText="1"/>
    </xf>
    <xf numFmtId="0" fontId="43" fillId="12" borderId="0" xfId="6" applyFont="1" applyFill="1" applyAlignment="1">
      <alignment horizontal="left" vertical="center"/>
    </xf>
    <xf numFmtId="0" fontId="11" fillId="9" borderId="16" xfId="0" applyFont="1" applyFill="1" applyBorder="1" applyAlignment="1">
      <alignment horizontal="justify" vertical="center" wrapText="1"/>
    </xf>
    <xf numFmtId="3" fontId="13" fillId="0" borderId="16" xfId="11" applyNumberFormat="1" applyFont="1" applyFill="1" applyBorder="1" applyAlignment="1">
      <alignment horizontal="center" vertical="center"/>
    </xf>
    <xf numFmtId="166" fontId="13" fillId="9" borderId="16" xfId="0" applyNumberFormat="1" applyFont="1" applyFill="1" applyBorder="1" applyAlignment="1">
      <alignment horizontal="left" vertical="center" wrapText="1"/>
    </xf>
    <xf numFmtId="0" fontId="29" fillId="6" borderId="16" xfId="0" applyFont="1" applyFill="1" applyBorder="1" applyAlignment="1">
      <alignment horizontal="center" vertical="center" wrapText="1"/>
    </xf>
    <xf numFmtId="173" fontId="13" fillId="0" borderId="16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169" fontId="11" fillId="9" borderId="16" xfId="0" applyNumberFormat="1" applyFont="1" applyFill="1" applyBorder="1" applyAlignment="1">
      <alignment horizontal="left" vertical="center" wrapText="1"/>
    </xf>
    <xf numFmtId="3" fontId="11" fillId="2" borderId="16" xfId="0" applyNumberFormat="1" applyFont="1" applyFill="1" applyBorder="1" applyAlignment="1">
      <alignment horizontal="center" vertical="center"/>
    </xf>
    <xf numFmtId="43" fontId="11" fillId="2" borderId="0" xfId="11" applyFont="1" applyFill="1"/>
    <xf numFmtId="3" fontId="37" fillId="2" borderId="16" xfId="0" applyNumberFormat="1" applyFont="1" applyFill="1" applyBorder="1" applyAlignment="1">
      <alignment horizontal="center" vertical="center"/>
    </xf>
    <xf numFmtId="165" fontId="14" fillId="2" borderId="0" xfId="0" applyNumberFormat="1" applyFont="1" applyFill="1"/>
    <xf numFmtId="166" fontId="14" fillId="2" borderId="0" xfId="0" applyNumberFormat="1" applyFont="1" applyFill="1"/>
    <xf numFmtId="175" fontId="39" fillId="6" borderId="16" xfId="11" applyNumberFormat="1" applyFont="1" applyFill="1" applyBorder="1" applyAlignment="1">
      <alignment horizontal="left" vertical="center"/>
    </xf>
    <xf numFmtId="3" fontId="39" fillId="6" borderId="16" xfId="11" applyNumberFormat="1" applyFont="1" applyFill="1" applyBorder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177" fontId="11" fillId="2" borderId="16" xfId="0" applyNumberFormat="1" applyFont="1" applyFill="1" applyBorder="1" applyAlignment="1">
      <alignment horizontal="center" vertical="center"/>
    </xf>
    <xf numFmtId="177" fontId="14" fillId="2" borderId="0" xfId="0" applyNumberFormat="1" applyFont="1" applyFill="1"/>
    <xf numFmtId="170" fontId="14" fillId="2" borderId="0" xfId="2" applyNumberFormat="1" applyFont="1" applyFill="1"/>
    <xf numFmtId="0" fontId="14" fillId="2" borderId="0" xfId="0" applyFont="1" applyFill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6" fillId="7" borderId="16" xfId="0" applyFont="1" applyFill="1" applyBorder="1" applyAlignment="1">
      <alignment horizontal="center" vertical="center"/>
    </xf>
    <xf numFmtId="0" fontId="26" fillId="7" borderId="24" xfId="0" applyFont="1" applyFill="1" applyBorder="1" applyAlignment="1">
      <alignment horizontal="center" vertical="center" wrapText="1"/>
    </xf>
    <xf numFmtId="169" fontId="11" fillId="9" borderId="35" xfId="0" applyNumberFormat="1" applyFont="1" applyFill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0" fontId="15" fillId="2" borderId="0" xfId="0" applyFont="1" applyFill="1"/>
    <xf numFmtId="168" fontId="14" fillId="2" borderId="0" xfId="0" applyNumberFormat="1" applyFont="1" applyFill="1" applyAlignment="1">
      <alignment horizontal="right"/>
    </xf>
    <xf numFmtId="175" fontId="39" fillId="6" borderId="35" xfId="11" applyNumberFormat="1" applyFont="1" applyFill="1" applyBorder="1" applyAlignment="1">
      <alignment horizontal="center" vertical="center"/>
    </xf>
    <xf numFmtId="10" fontId="11" fillId="2" borderId="0" xfId="2" applyNumberFormat="1" applyFont="1" applyFill="1" applyAlignment="1">
      <alignment horizontal="center" vertical="center"/>
    </xf>
    <xf numFmtId="168" fontId="22" fillId="2" borderId="0" xfId="0" applyNumberFormat="1" applyFont="1" applyFill="1"/>
    <xf numFmtId="167" fontId="26" fillId="7" borderId="16" xfId="0" applyNumberFormat="1" applyFont="1" applyFill="1" applyBorder="1" applyAlignment="1">
      <alignment horizontal="center" vertical="center"/>
    </xf>
    <xf numFmtId="167" fontId="26" fillId="7" borderId="16" xfId="0" applyNumberFormat="1" applyFont="1" applyFill="1" applyBorder="1" applyAlignment="1">
      <alignment horizontal="center" vertical="center" wrapText="1"/>
    </xf>
    <xf numFmtId="17" fontId="11" fillId="9" borderId="16" xfId="0" applyNumberFormat="1" applyFont="1" applyFill="1" applyBorder="1" applyAlignment="1">
      <alignment horizontal="center" vertical="center"/>
    </xf>
    <xf numFmtId="178" fontId="11" fillId="2" borderId="16" xfId="0" applyNumberFormat="1" applyFont="1" applyFill="1" applyBorder="1" applyAlignment="1">
      <alignment horizontal="center" vertical="center"/>
    </xf>
    <xf numFmtId="178" fontId="11" fillId="0" borderId="16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right" indent="4"/>
    </xf>
    <xf numFmtId="173" fontId="11" fillId="0" borderId="16" xfId="0" applyNumberFormat="1" applyFont="1" applyBorder="1" applyAlignment="1">
      <alignment horizontal="center" vertical="center"/>
    </xf>
    <xf numFmtId="0" fontId="30" fillId="2" borderId="0" xfId="0" applyFont="1" applyFill="1" applyAlignment="1">
      <alignment horizontal="justify" vertical="justify" wrapText="1"/>
    </xf>
    <xf numFmtId="0" fontId="21" fillId="2" borderId="0" xfId="0" applyFont="1" applyFill="1"/>
    <xf numFmtId="0" fontId="22" fillId="2" borderId="0" xfId="0" applyFont="1" applyFill="1" applyAlignment="1">
      <alignment horizontal="left"/>
    </xf>
    <xf numFmtId="0" fontId="14" fillId="2" borderId="0" xfId="0" applyFont="1" applyFill="1" applyAlignment="1">
      <alignment horizontal="left" indent="1"/>
    </xf>
    <xf numFmtId="4" fontId="14" fillId="2" borderId="0" xfId="0" applyNumberFormat="1" applyFont="1" applyFill="1" applyAlignment="1">
      <alignment horizontal="right" vertical="center" indent="4"/>
    </xf>
    <xf numFmtId="0" fontId="14" fillId="2" borderId="0" xfId="0" applyFont="1" applyFill="1" applyAlignment="1">
      <alignment horizontal="right" vertical="center" indent="4"/>
    </xf>
    <xf numFmtId="2" fontId="14" fillId="2" borderId="0" xfId="0" applyNumberFormat="1" applyFont="1" applyFill="1" applyAlignment="1">
      <alignment horizontal="right" vertical="center" indent="4"/>
    </xf>
    <xf numFmtId="0" fontId="11" fillId="0" borderId="0" xfId="6" applyFont="1" applyAlignment="1">
      <alignment horizontal="center" vertical="center"/>
    </xf>
    <xf numFmtId="0" fontId="11" fillId="0" borderId="0" xfId="6" applyFont="1"/>
    <xf numFmtId="0" fontId="15" fillId="2" borderId="1" xfId="6" applyFont="1" applyFill="1" applyBorder="1" applyAlignment="1">
      <alignment horizontal="right" vertical="center"/>
    </xf>
    <xf numFmtId="0" fontId="16" fillId="0" borderId="0" xfId="7" applyFont="1" applyFill="1" applyBorder="1" applyAlignment="1">
      <alignment horizontal="center" vertical="center"/>
    </xf>
    <xf numFmtId="0" fontId="15" fillId="2" borderId="0" xfId="6" applyFont="1" applyFill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3" fillId="0" borderId="0" xfId="6" applyFont="1" applyAlignment="1">
      <alignment vertical="center"/>
    </xf>
    <xf numFmtId="0" fontId="21" fillId="2" borderId="0" xfId="6" applyFont="1" applyFill="1" applyAlignment="1">
      <alignment vertical="center"/>
    </xf>
    <xf numFmtId="0" fontId="21" fillId="0" borderId="0" xfId="6" applyFont="1" applyAlignment="1">
      <alignment horizontal="left" vertical="center"/>
    </xf>
    <xf numFmtId="0" fontId="21" fillId="0" borderId="0" xfId="6" applyFont="1" applyAlignment="1">
      <alignment vertical="center"/>
    </xf>
    <xf numFmtId="3" fontId="21" fillId="0" borderId="0" xfId="6" applyNumberFormat="1" applyFont="1" applyAlignment="1">
      <alignment horizontal="right" vertical="center" wrapText="1"/>
    </xf>
    <xf numFmtId="0" fontId="42" fillId="0" borderId="0" xfId="6" applyFont="1" applyAlignment="1">
      <alignment vertical="center"/>
    </xf>
    <xf numFmtId="0" fontId="17" fillId="2" borderId="0" xfId="6" applyFont="1" applyFill="1" applyAlignment="1">
      <alignment vertical="center"/>
    </xf>
    <xf numFmtId="0" fontId="17" fillId="0" borderId="0" xfId="6" applyFont="1" applyAlignment="1">
      <alignment vertical="center"/>
    </xf>
    <xf numFmtId="0" fontId="17" fillId="2" borderId="0" xfId="6" applyFont="1" applyFill="1"/>
    <xf numFmtId="0" fontId="26" fillId="7" borderId="16" xfId="6" applyFont="1" applyFill="1" applyBorder="1" applyAlignment="1">
      <alignment horizontal="center" vertical="center"/>
    </xf>
    <xf numFmtId="173" fontId="13" fillId="0" borderId="16" xfId="6" applyNumberFormat="1" applyFont="1" applyBorder="1" applyAlignment="1">
      <alignment horizontal="center" vertical="center"/>
    </xf>
    <xf numFmtId="0" fontId="22" fillId="2" borderId="0" xfId="6" applyFont="1" applyFill="1" applyAlignment="1">
      <alignment horizontal="left" vertical="center"/>
    </xf>
    <xf numFmtId="0" fontId="17" fillId="0" borderId="0" xfId="6" applyFont="1"/>
    <xf numFmtId="0" fontId="24" fillId="2" borderId="0" xfId="6" applyFont="1" applyFill="1" applyAlignment="1">
      <alignment horizontal="center" vertical="center"/>
    </xf>
    <xf numFmtId="0" fontId="26" fillId="7" borderId="16" xfId="6" applyFont="1" applyFill="1" applyBorder="1" applyAlignment="1">
      <alignment horizontal="center" vertical="center" wrapText="1"/>
    </xf>
    <xf numFmtId="0" fontId="17" fillId="0" borderId="0" xfId="6" applyFont="1" applyAlignment="1">
      <alignment horizontal="center" vertical="center"/>
    </xf>
    <xf numFmtId="0" fontId="17" fillId="2" borderId="0" xfId="6" applyFont="1" applyFill="1" applyAlignment="1">
      <alignment horizontal="center"/>
    </xf>
    <xf numFmtId="17" fontId="29" fillId="9" borderId="16" xfId="6" applyNumberFormat="1" applyFont="1" applyFill="1" applyBorder="1" applyAlignment="1">
      <alignment horizontal="center"/>
    </xf>
    <xf numFmtId="173" fontId="13" fillId="0" borderId="16" xfId="6" applyNumberFormat="1" applyFont="1" applyBorder="1" applyAlignment="1">
      <alignment horizontal="center"/>
    </xf>
    <xf numFmtId="164" fontId="15" fillId="0" borderId="0" xfId="9" applyNumberFormat="1" applyFont="1"/>
    <xf numFmtId="2" fontId="15" fillId="0" borderId="0" xfId="9" applyNumberFormat="1" applyFont="1"/>
    <xf numFmtId="166" fontId="15" fillId="0" borderId="0" xfId="9" applyNumberFormat="1" applyFont="1"/>
    <xf numFmtId="0" fontId="15" fillId="0" borderId="0" xfId="9" applyFont="1"/>
    <xf numFmtId="164" fontId="15" fillId="0" borderId="8" xfId="9" applyNumberFormat="1" applyFont="1" applyBorder="1"/>
    <xf numFmtId="164" fontId="17" fillId="0" borderId="0" xfId="6" applyNumberFormat="1" applyFont="1" applyAlignment="1">
      <alignment vertical="center"/>
    </xf>
    <xf numFmtId="2" fontId="17" fillId="0" borderId="0" xfId="6" applyNumberFormat="1" applyFont="1" applyAlignment="1">
      <alignment vertical="center"/>
    </xf>
    <xf numFmtId="17" fontId="29" fillId="9" borderId="24" xfId="6" applyNumberFormat="1" applyFont="1" applyFill="1" applyBorder="1" applyAlignment="1">
      <alignment horizontal="center"/>
    </xf>
    <xf numFmtId="173" fontId="13" fillId="0" borderId="24" xfId="6" applyNumberFormat="1" applyFont="1" applyBorder="1" applyAlignment="1">
      <alignment horizontal="center"/>
    </xf>
    <xf numFmtId="17" fontId="29" fillId="9" borderId="12" xfId="6" applyNumberFormat="1" applyFont="1" applyFill="1" applyBorder="1" applyAlignment="1">
      <alignment horizontal="center"/>
    </xf>
    <xf numFmtId="173" fontId="13" fillId="0" borderId="12" xfId="6" applyNumberFormat="1" applyFont="1" applyBorder="1" applyAlignment="1">
      <alignment horizontal="center"/>
    </xf>
    <xf numFmtId="173" fontId="17" fillId="0" borderId="0" xfId="6" applyNumberFormat="1" applyFont="1" applyAlignment="1">
      <alignment vertical="center"/>
    </xf>
    <xf numFmtId="173" fontId="17" fillId="0" borderId="0" xfId="6" applyNumberFormat="1" applyFont="1" applyAlignment="1">
      <alignment horizontal="center"/>
    </xf>
    <xf numFmtId="43" fontId="47" fillId="2" borderId="0" xfId="11" applyFont="1" applyFill="1" applyAlignment="1">
      <alignment horizontal="right" vertical="center" wrapText="1"/>
    </xf>
    <xf numFmtId="17" fontId="43" fillId="0" borderId="0" xfId="6" applyNumberFormat="1" applyFont="1" applyAlignment="1">
      <alignment horizontal="center"/>
    </xf>
    <xf numFmtId="17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17" fontId="14" fillId="0" borderId="33" xfId="0" applyNumberFormat="1" applyFont="1" applyBorder="1" applyAlignment="1">
      <alignment horizontal="right" vertical="center" wrapText="1"/>
    </xf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183" fontId="17" fillId="0" borderId="0" xfId="6" applyNumberFormat="1" applyFont="1" applyAlignment="1">
      <alignment vertical="center"/>
    </xf>
    <xf numFmtId="17" fontId="17" fillId="0" borderId="0" xfId="6" applyNumberFormat="1" applyFont="1" applyAlignment="1">
      <alignment vertical="center"/>
    </xf>
    <xf numFmtId="0" fontId="16" fillId="2" borderId="1" xfId="7" applyFont="1" applyFill="1" applyBorder="1" applyAlignment="1">
      <alignment horizontal="center" vertical="center"/>
    </xf>
    <xf numFmtId="0" fontId="15" fillId="2" borderId="3" xfId="9" applyFont="1" applyFill="1" applyBorder="1"/>
    <xf numFmtId="0" fontId="15" fillId="2" borderId="4" xfId="9" applyFont="1" applyFill="1" applyBorder="1"/>
    <xf numFmtId="0" fontId="15" fillId="2" borderId="5" xfId="9" applyFont="1" applyFill="1" applyBorder="1"/>
    <xf numFmtId="0" fontId="15" fillId="2" borderId="0" xfId="9" applyFont="1" applyFill="1"/>
    <xf numFmtId="0" fontId="15" fillId="2" borderId="6" xfId="9" applyFont="1" applyFill="1" applyBorder="1"/>
    <xf numFmtId="0" fontId="15" fillId="2" borderId="7" xfId="9" applyFont="1" applyFill="1" applyBorder="1"/>
    <xf numFmtId="0" fontId="15" fillId="0" borderId="7" xfId="9" applyFont="1" applyBorder="1"/>
    <xf numFmtId="17" fontId="29" fillId="10" borderId="16" xfId="6" applyNumberFormat="1" applyFont="1" applyFill="1" applyBorder="1" applyAlignment="1">
      <alignment horizontal="center" vertical="center" wrapText="1"/>
    </xf>
    <xf numFmtId="179" fontId="11" fillId="3" borderId="16" xfId="9" applyNumberFormat="1" applyFont="1" applyFill="1" applyBorder="1" applyAlignment="1">
      <alignment horizontal="center" vertical="center" wrapText="1"/>
    </xf>
    <xf numFmtId="179" fontId="11" fillId="4" borderId="16" xfId="9" applyNumberFormat="1" applyFont="1" applyFill="1" applyBorder="1" applyAlignment="1">
      <alignment horizontal="center" vertical="center" wrapText="1"/>
    </xf>
    <xf numFmtId="0" fontId="15" fillId="2" borderId="8" xfId="9" applyFont="1" applyFill="1" applyBorder="1"/>
    <xf numFmtId="179" fontId="11" fillId="3" borderId="12" xfId="9" applyNumberFormat="1" applyFont="1" applyFill="1" applyBorder="1" applyAlignment="1">
      <alignment horizontal="center" vertical="center" wrapText="1"/>
    </xf>
    <xf numFmtId="179" fontId="11" fillId="4" borderId="12" xfId="9" applyNumberFormat="1" applyFont="1" applyFill="1" applyBorder="1" applyAlignment="1">
      <alignment horizontal="center" vertical="center" wrapText="1"/>
    </xf>
    <xf numFmtId="179" fontId="11" fillId="0" borderId="13" xfId="9" applyNumberFormat="1" applyFont="1" applyBorder="1" applyAlignment="1">
      <alignment horizontal="center" vertical="center" wrapText="1"/>
    </xf>
    <xf numFmtId="17" fontId="29" fillId="10" borderId="24" xfId="6" applyNumberFormat="1" applyFont="1" applyFill="1" applyBorder="1" applyAlignment="1">
      <alignment horizontal="center" vertical="center" wrapText="1"/>
    </xf>
    <xf numFmtId="17" fontId="29" fillId="10" borderId="12" xfId="6" applyNumberFormat="1" applyFont="1" applyFill="1" applyBorder="1" applyAlignment="1">
      <alignment horizontal="center" vertical="center" wrapText="1"/>
    </xf>
    <xf numFmtId="17" fontId="29" fillId="10" borderId="27" xfId="6" applyNumberFormat="1" applyFont="1" applyFill="1" applyBorder="1" applyAlignment="1">
      <alignment horizontal="center" vertical="center" wrapText="1"/>
    </xf>
    <xf numFmtId="17" fontId="29" fillId="10" borderId="36" xfId="6" applyNumberFormat="1" applyFont="1" applyFill="1" applyBorder="1" applyAlignment="1">
      <alignment horizontal="center" vertical="center" wrapText="1"/>
    </xf>
    <xf numFmtId="179" fontId="11" fillId="0" borderId="12" xfId="9" applyNumberFormat="1" applyFont="1" applyBorder="1" applyAlignment="1">
      <alignment horizontal="center" vertical="center" wrapText="1"/>
    </xf>
    <xf numFmtId="0" fontId="21" fillId="2" borderId="4" xfId="9" applyFont="1" applyFill="1" applyBorder="1"/>
    <xf numFmtId="17" fontId="15" fillId="2" borderId="3" xfId="9" applyNumberFormat="1" applyFont="1" applyFill="1" applyBorder="1"/>
    <xf numFmtId="182" fontId="15" fillId="2" borderId="3" xfId="9" applyNumberFormat="1" applyFont="1" applyFill="1" applyBorder="1"/>
    <xf numFmtId="0" fontId="14" fillId="2" borderId="0" xfId="6" applyFont="1" applyFill="1" applyAlignment="1">
      <alignment horizontal="right" vertical="center"/>
    </xf>
    <xf numFmtId="0" fontId="15" fillId="2" borderId="29" xfId="9" applyFont="1" applyFill="1" applyBorder="1"/>
    <xf numFmtId="0" fontId="15" fillId="2" borderId="42" xfId="9" applyFont="1" applyFill="1" applyBorder="1"/>
    <xf numFmtId="173" fontId="11" fillId="3" borderId="16" xfId="9" applyNumberFormat="1" applyFont="1" applyFill="1" applyBorder="1" applyAlignment="1">
      <alignment horizontal="center" vertical="center" wrapText="1"/>
    </xf>
    <xf numFmtId="173" fontId="11" fillId="4" borderId="16" xfId="9" applyNumberFormat="1" applyFont="1" applyFill="1" applyBorder="1" applyAlignment="1">
      <alignment horizontal="center" vertical="center" wrapText="1"/>
    </xf>
    <xf numFmtId="2" fontId="15" fillId="2" borderId="3" xfId="9" applyNumberFormat="1" applyFont="1" applyFill="1" applyBorder="1" applyAlignment="1">
      <alignment wrapText="1"/>
    </xf>
    <xf numFmtId="2" fontId="15" fillId="2" borderId="3" xfId="9" applyNumberFormat="1" applyFont="1" applyFill="1" applyBorder="1"/>
    <xf numFmtId="174" fontId="15" fillId="2" borderId="3" xfId="9" applyNumberFormat="1" applyFont="1" applyFill="1" applyBorder="1"/>
    <xf numFmtId="0" fontId="48" fillId="2" borderId="0" xfId="6" applyFont="1" applyFill="1" applyAlignment="1">
      <alignment horizontal="center" vertical="center" wrapText="1"/>
    </xf>
    <xf numFmtId="0" fontId="29" fillId="9" borderId="16" xfId="6" applyFont="1" applyFill="1" applyBorder="1" applyAlignment="1">
      <alignment horizontal="left" vertical="center" wrapText="1"/>
    </xf>
    <xf numFmtId="173" fontId="13" fillId="2" borderId="16" xfId="6" applyNumberFormat="1" applyFont="1" applyFill="1" applyBorder="1" applyAlignment="1">
      <alignment horizontal="center" vertical="center"/>
    </xf>
    <xf numFmtId="166" fontId="13" fillId="2" borderId="0" xfId="6" applyNumberFormat="1" applyFont="1" applyFill="1" applyAlignment="1">
      <alignment horizontal="center" vertical="center"/>
    </xf>
    <xf numFmtId="173" fontId="17" fillId="2" borderId="0" xfId="6" applyNumberFormat="1" applyFont="1" applyFill="1"/>
    <xf numFmtId="180" fontId="14" fillId="2" borderId="0" xfId="0" applyNumberFormat="1" applyFont="1" applyFill="1"/>
    <xf numFmtId="175" fontId="29" fillId="6" borderId="16" xfId="11" applyNumberFormat="1" applyFont="1" applyFill="1" applyBorder="1" applyAlignment="1">
      <alignment horizontal="center" vertical="center"/>
    </xf>
    <xf numFmtId="173" fontId="29" fillId="6" borderId="16" xfId="6" applyNumberFormat="1" applyFont="1" applyFill="1" applyBorder="1" applyAlignment="1">
      <alignment horizontal="center" vertical="center"/>
    </xf>
    <xf numFmtId="166" fontId="39" fillId="2" borderId="0" xfId="6" applyNumberFormat="1" applyFont="1" applyFill="1" applyAlignment="1">
      <alignment horizontal="center" vertical="center"/>
    </xf>
    <xf numFmtId="0" fontId="11" fillId="2" borderId="0" xfId="6" applyFont="1" applyFill="1"/>
    <xf numFmtId="0" fontId="11" fillId="5" borderId="0" xfId="6" applyFont="1" applyFill="1"/>
    <xf numFmtId="175" fontId="13" fillId="6" borderId="16" xfId="11" applyNumberFormat="1" applyFont="1" applyFill="1" applyBorder="1" applyAlignment="1">
      <alignment horizontal="center" vertical="center"/>
    </xf>
    <xf numFmtId="173" fontId="13" fillId="6" borderId="16" xfId="11" applyNumberFormat="1" applyFont="1" applyFill="1" applyBorder="1" applyAlignment="1">
      <alignment horizontal="center" vertical="center"/>
    </xf>
    <xf numFmtId="0" fontId="29" fillId="0" borderId="0" xfId="6" applyFont="1" applyAlignment="1">
      <alignment horizontal="center" vertical="center" wrapText="1"/>
    </xf>
    <xf numFmtId="49" fontId="29" fillId="0" borderId="0" xfId="6" applyNumberFormat="1" applyFont="1" applyAlignment="1">
      <alignment horizontal="center" vertical="center" wrapText="1"/>
    </xf>
    <xf numFmtId="164" fontId="29" fillId="0" borderId="0" xfId="6" applyNumberFormat="1" applyFont="1" applyAlignment="1">
      <alignment horizontal="center" vertical="center" wrapText="1"/>
    </xf>
    <xf numFmtId="172" fontId="29" fillId="0" borderId="0" xfId="6" applyNumberFormat="1" applyFont="1" applyAlignment="1">
      <alignment horizontal="center" vertical="center" wrapText="1"/>
    </xf>
    <xf numFmtId="49" fontId="11" fillId="2" borderId="27" xfId="6" applyNumberFormat="1" applyFont="1" applyFill="1" applyBorder="1" applyAlignment="1">
      <alignment horizontal="center" vertical="center"/>
    </xf>
    <xf numFmtId="49" fontId="11" fillId="2" borderId="24" xfId="6" applyNumberFormat="1" applyFont="1" applyFill="1" applyBorder="1" applyAlignment="1">
      <alignment horizontal="center" vertical="center"/>
    </xf>
    <xf numFmtId="49" fontId="11" fillId="2" borderId="22" xfId="6" applyNumberFormat="1" applyFont="1" applyFill="1" applyBorder="1" applyAlignment="1">
      <alignment horizontal="center" vertical="center"/>
    </xf>
    <xf numFmtId="49" fontId="11" fillId="2" borderId="20" xfId="6" applyNumberFormat="1" applyFont="1" applyFill="1" applyBorder="1" applyAlignment="1">
      <alignment horizontal="center" vertical="center"/>
    </xf>
    <xf numFmtId="49" fontId="11" fillId="2" borderId="24" xfId="6" applyNumberFormat="1" applyFont="1" applyFill="1" applyBorder="1" applyAlignment="1">
      <alignment horizontal="left" vertical="center"/>
    </xf>
    <xf numFmtId="173" fontId="11" fillId="2" borderId="24" xfId="6" applyNumberFormat="1" applyFont="1" applyFill="1" applyBorder="1" applyAlignment="1">
      <alignment horizontal="center" vertical="center"/>
    </xf>
    <xf numFmtId="49" fontId="11" fillId="2" borderId="15" xfId="6" applyNumberFormat="1" applyFont="1" applyFill="1" applyBorder="1" applyAlignment="1">
      <alignment horizontal="center" vertical="center"/>
    </xf>
    <xf numFmtId="49" fontId="11" fillId="2" borderId="25" xfId="6" applyNumberFormat="1" applyFont="1" applyFill="1" applyBorder="1" applyAlignment="1">
      <alignment horizontal="center" vertical="center"/>
    </xf>
    <xf numFmtId="49" fontId="11" fillId="2" borderId="2" xfId="6" applyNumberFormat="1" applyFont="1" applyFill="1" applyBorder="1" applyAlignment="1">
      <alignment horizontal="center" vertical="center"/>
    </xf>
    <xf numFmtId="49" fontId="11" fillId="2" borderId="9" xfId="6" applyNumberFormat="1" applyFont="1" applyFill="1" applyBorder="1" applyAlignment="1">
      <alignment horizontal="center" vertical="center"/>
    </xf>
    <xf numFmtId="49" fontId="11" fillId="2" borderId="25" xfId="6" applyNumberFormat="1" applyFont="1" applyFill="1" applyBorder="1" applyAlignment="1">
      <alignment horizontal="left" vertical="center"/>
    </xf>
    <xf numFmtId="173" fontId="11" fillId="2" borderId="25" xfId="6" applyNumberFormat="1" applyFont="1" applyFill="1" applyBorder="1" applyAlignment="1">
      <alignment horizontal="center" vertical="center"/>
    </xf>
    <xf numFmtId="49" fontId="11" fillId="2" borderId="28" xfId="6" applyNumberFormat="1" applyFont="1" applyFill="1" applyBorder="1" applyAlignment="1">
      <alignment horizontal="center" vertical="center"/>
    </xf>
    <xf numFmtId="49" fontId="11" fillId="2" borderId="26" xfId="6" applyNumberFormat="1" applyFont="1" applyFill="1" applyBorder="1" applyAlignment="1">
      <alignment horizontal="center" vertical="center"/>
    </xf>
    <xf numFmtId="49" fontId="11" fillId="2" borderId="23" xfId="6" applyNumberFormat="1" applyFont="1" applyFill="1" applyBorder="1" applyAlignment="1">
      <alignment horizontal="center" vertical="center"/>
    </xf>
    <xf numFmtId="49" fontId="11" fillId="2" borderId="21" xfId="6" applyNumberFormat="1" applyFont="1" applyFill="1" applyBorder="1" applyAlignment="1">
      <alignment horizontal="center" vertical="center"/>
    </xf>
    <xf numFmtId="49" fontId="11" fillId="2" borderId="26" xfId="6" applyNumberFormat="1" applyFont="1" applyFill="1" applyBorder="1" applyAlignment="1">
      <alignment horizontal="left" vertical="center"/>
    </xf>
    <xf numFmtId="173" fontId="11" fillId="2" borderId="26" xfId="6" applyNumberFormat="1" applyFont="1" applyFill="1" applyBorder="1" applyAlignment="1">
      <alignment horizontal="center" vertical="center"/>
    </xf>
    <xf numFmtId="49" fontId="11" fillId="2" borderId="10" xfId="6" applyNumberFormat="1" applyFont="1" applyFill="1" applyBorder="1" applyAlignment="1">
      <alignment horizontal="center" vertical="center"/>
    </xf>
    <xf numFmtId="49" fontId="11" fillId="2" borderId="17" xfId="6" applyNumberFormat="1" applyFont="1" applyFill="1" applyBorder="1" applyAlignment="1">
      <alignment horizontal="center" vertical="center"/>
    </xf>
    <xf numFmtId="1" fontId="11" fillId="2" borderId="25" xfId="6" quotePrefix="1" applyNumberFormat="1" applyFont="1" applyFill="1" applyBorder="1" applyAlignment="1">
      <alignment horizontal="center" vertical="center"/>
    </xf>
    <xf numFmtId="49" fontId="11" fillId="2" borderId="27" xfId="6" applyNumberFormat="1" applyFont="1" applyFill="1" applyBorder="1" applyAlignment="1">
      <alignment horizontal="left" vertical="center"/>
    </xf>
    <xf numFmtId="49" fontId="11" fillId="2" borderId="0" xfId="6" applyNumberFormat="1" applyFont="1" applyFill="1" applyAlignment="1">
      <alignment horizontal="center" vertical="center"/>
    </xf>
    <xf numFmtId="49" fontId="11" fillId="2" borderId="18" xfId="6" applyNumberFormat="1" applyFont="1" applyFill="1" applyBorder="1" applyAlignment="1">
      <alignment horizontal="center" vertical="center"/>
    </xf>
    <xf numFmtId="49" fontId="11" fillId="2" borderId="15" xfId="6" applyNumberFormat="1" applyFont="1" applyFill="1" applyBorder="1" applyAlignment="1">
      <alignment horizontal="left" vertical="center"/>
    </xf>
    <xf numFmtId="49" fontId="11" fillId="2" borderId="11" xfId="6" applyNumberFormat="1" applyFont="1" applyFill="1" applyBorder="1" applyAlignment="1">
      <alignment horizontal="center" vertical="center"/>
    </xf>
    <xf numFmtId="49" fontId="11" fillId="2" borderId="19" xfId="6" applyNumberFormat="1" applyFont="1" applyFill="1" applyBorder="1" applyAlignment="1">
      <alignment horizontal="center" vertical="center"/>
    </xf>
    <xf numFmtId="1" fontId="11" fillId="2" borderId="26" xfId="6" quotePrefix="1" applyNumberFormat="1" applyFont="1" applyFill="1" applyBorder="1" applyAlignment="1">
      <alignment horizontal="center" vertical="center"/>
    </xf>
    <xf numFmtId="49" fontId="11" fillId="2" borderId="28" xfId="6" applyNumberFormat="1" applyFont="1" applyFill="1" applyBorder="1" applyAlignment="1">
      <alignment horizontal="left" vertical="center"/>
    </xf>
    <xf numFmtId="49" fontId="11" fillId="2" borderId="0" xfId="6" applyNumberFormat="1" applyFont="1" applyFill="1" applyAlignment="1">
      <alignment horizontal="left" vertical="center"/>
    </xf>
    <xf numFmtId="173" fontId="11" fillId="2" borderId="17" xfId="6" applyNumberFormat="1" applyFont="1" applyFill="1" applyBorder="1" applyAlignment="1">
      <alignment horizontal="center" vertical="center"/>
    </xf>
    <xf numFmtId="173" fontId="11" fillId="2" borderId="18" xfId="6" applyNumberFormat="1" applyFont="1" applyFill="1" applyBorder="1" applyAlignment="1">
      <alignment horizontal="center" vertical="center"/>
    </xf>
    <xf numFmtId="173" fontId="11" fillId="2" borderId="19" xfId="6" applyNumberFormat="1" applyFont="1" applyFill="1" applyBorder="1" applyAlignment="1">
      <alignment horizontal="center" vertical="center"/>
    </xf>
    <xf numFmtId="49" fontId="11" fillId="2" borderId="17" xfId="6" applyNumberFormat="1" applyFont="1" applyFill="1" applyBorder="1" applyAlignment="1">
      <alignment horizontal="left" vertical="center"/>
    </xf>
    <xf numFmtId="49" fontId="11" fillId="2" borderId="18" xfId="6" applyNumberFormat="1" applyFont="1" applyFill="1" applyBorder="1" applyAlignment="1">
      <alignment horizontal="left" vertical="center"/>
    </xf>
    <xf numFmtId="49" fontId="11" fillId="2" borderId="19" xfId="6" applyNumberFormat="1" applyFont="1" applyFill="1" applyBorder="1" applyAlignment="1">
      <alignment horizontal="left" vertical="center"/>
    </xf>
    <xf numFmtId="49" fontId="11" fillId="2" borderId="0" xfId="6" applyNumberFormat="1" applyFont="1" applyFill="1" applyAlignment="1">
      <alignment horizontal="justify" vertical="center" wrapText="1"/>
    </xf>
    <xf numFmtId="173" fontId="11" fillId="2" borderId="0" xfId="6" applyNumberFormat="1" applyFont="1" applyFill="1" applyAlignment="1">
      <alignment horizontal="center" vertical="center"/>
    </xf>
    <xf numFmtId="173" fontId="11" fillId="2" borderId="0" xfId="6" applyNumberFormat="1" applyFont="1" applyFill="1" applyAlignment="1">
      <alignment horizontal="center" vertical="top"/>
    </xf>
    <xf numFmtId="0" fontId="11" fillId="2" borderId="0" xfId="9" applyFont="1" applyFill="1"/>
    <xf numFmtId="0" fontId="16" fillId="2" borderId="0" xfId="7" applyFont="1" applyFill="1"/>
    <xf numFmtId="0" fontId="29" fillId="2" borderId="0" xfId="6" applyFont="1" applyFill="1" applyAlignment="1">
      <alignment horizontal="left" vertical="center" wrapText="1"/>
    </xf>
    <xf numFmtId="172" fontId="11" fillId="2" borderId="0" xfId="6" applyNumberFormat="1" applyFont="1" applyFill="1" applyAlignment="1">
      <alignment horizontal="center"/>
    </xf>
    <xf numFmtId="0" fontId="21" fillId="2" borderId="0" xfId="6" applyFont="1" applyFill="1" applyAlignment="1">
      <alignment horizontal="left" vertical="center"/>
    </xf>
    <xf numFmtId="0" fontId="11" fillId="2" borderId="0" xfId="6" applyFont="1" applyFill="1" applyAlignment="1">
      <alignment horizontal="center" vertical="center"/>
    </xf>
    <xf numFmtId="0" fontId="11" fillId="2" borderId="11" xfId="6" applyFont="1" applyFill="1" applyBorder="1" applyAlignment="1">
      <alignment horizontal="center" vertical="center"/>
    </xf>
    <xf numFmtId="0" fontId="14" fillId="0" borderId="11" xfId="6" applyFont="1" applyBorder="1" applyAlignment="1">
      <alignment horizontal="justify" vertical="justify" wrapText="1"/>
    </xf>
    <xf numFmtId="0" fontId="15" fillId="0" borderId="11" xfId="6" applyFont="1" applyBorder="1" applyAlignment="1">
      <alignment horizontal="justify" vertical="justify" wrapText="1"/>
    </xf>
    <xf numFmtId="0" fontId="21" fillId="2" borderId="0" xfId="0" applyFont="1" applyFill="1" applyAlignment="1">
      <alignment horizontal="justify" vertical="center" wrapText="1"/>
    </xf>
    <xf numFmtId="0" fontId="11" fillId="2" borderId="1" xfId="6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/>
    </xf>
    <xf numFmtId="0" fontId="29" fillId="8" borderId="12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justify" vertical="justify" wrapText="1"/>
    </xf>
    <xf numFmtId="0" fontId="26" fillId="7" borderId="1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/>
    </xf>
    <xf numFmtId="0" fontId="21" fillId="2" borderId="0" xfId="11" applyNumberFormat="1" applyFont="1" applyFill="1" applyBorder="1" applyAlignment="1">
      <alignment horizontal="left" vertical="center"/>
    </xf>
    <xf numFmtId="0" fontId="21" fillId="2" borderId="0" xfId="11" applyNumberFormat="1" applyFont="1" applyFill="1" applyBorder="1" applyAlignment="1">
      <alignment horizontal="justify" vertical="justify" wrapText="1"/>
    </xf>
    <xf numFmtId="0" fontId="29" fillId="6" borderId="12" xfId="0" applyFont="1" applyFill="1" applyBorder="1" applyAlignment="1">
      <alignment horizontal="center" vertical="center"/>
    </xf>
    <xf numFmtId="0" fontId="21" fillId="0" borderId="39" xfId="11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justify" vertical="center" wrapText="1"/>
    </xf>
    <xf numFmtId="0" fontId="25" fillId="2" borderId="1" xfId="0" applyFont="1" applyFill="1" applyBorder="1" applyAlignment="1">
      <alignment horizontal="center"/>
    </xf>
    <xf numFmtId="0" fontId="30" fillId="2" borderId="0" xfId="0" applyFont="1" applyFill="1" applyAlignment="1">
      <alignment horizontal="justify" vertical="center" wrapText="1"/>
    </xf>
    <xf numFmtId="0" fontId="45" fillId="0" borderId="0" xfId="0" applyFont="1" applyAlignment="1">
      <alignment horizontal="justify" vertical="center" wrapText="1"/>
    </xf>
    <xf numFmtId="0" fontId="45" fillId="2" borderId="39" xfId="0" applyFont="1" applyFill="1" applyBorder="1" applyAlignment="1">
      <alignment horizontal="justify" vertical="center" wrapText="1"/>
    </xf>
    <xf numFmtId="0" fontId="26" fillId="7" borderId="13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166" fontId="14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justify" vertical="justify" wrapText="1"/>
    </xf>
    <xf numFmtId="0" fontId="21" fillId="0" borderId="0" xfId="0" applyFont="1" applyAlignment="1">
      <alignment horizontal="justify" vertical="justify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/>
    </xf>
    <xf numFmtId="0" fontId="46" fillId="2" borderId="10" xfId="0" applyFont="1" applyFill="1" applyBorder="1" applyAlignment="1">
      <alignment horizontal="left"/>
    </xf>
    <xf numFmtId="0" fontId="21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23" fillId="13" borderId="0" xfId="6" applyFont="1" applyFill="1" applyAlignment="1">
      <alignment horizontal="left" vertical="center"/>
    </xf>
    <xf numFmtId="173" fontId="11" fillId="2" borderId="17" xfId="6" applyNumberFormat="1" applyFont="1" applyFill="1" applyBorder="1" applyAlignment="1">
      <alignment horizontal="center" vertical="top"/>
    </xf>
    <xf numFmtId="173" fontId="11" fillId="2" borderId="18" xfId="6" applyNumberFormat="1" applyFont="1" applyFill="1" applyBorder="1" applyAlignment="1">
      <alignment horizontal="center" vertical="top"/>
    </xf>
    <xf numFmtId="173" fontId="11" fillId="2" borderId="19" xfId="6" applyNumberFormat="1" applyFont="1" applyFill="1" applyBorder="1" applyAlignment="1">
      <alignment horizontal="center" vertical="top"/>
    </xf>
    <xf numFmtId="49" fontId="11" fillId="2" borderId="0" xfId="6" applyNumberFormat="1" applyFont="1" applyFill="1" applyAlignment="1">
      <alignment horizontal="justify" vertical="center" wrapText="1"/>
    </xf>
    <xf numFmtId="173" fontId="11" fillId="2" borderId="24" xfId="6" applyNumberFormat="1" applyFont="1" applyFill="1" applyBorder="1" applyAlignment="1">
      <alignment horizontal="center" vertical="top"/>
    </xf>
    <xf numFmtId="173" fontId="11" fillId="2" borderId="25" xfId="6" applyNumberFormat="1" applyFont="1" applyFill="1" applyBorder="1" applyAlignment="1">
      <alignment horizontal="center" vertical="top"/>
    </xf>
    <xf numFmtId="173" fontId="11" fillId="2" borderId="26" xfId="6" applyNumberFormat="1" applyFont="1" applyFill="1" applyBorder="1" applyAlignment="1">
      <alignment horizontal="center" vertical="top"/>
    </xf>
  </cellXfs>
  <cellStyles count="16">
    <cellStyle name="Hipervínculo" xfId="3" builtinId="8"/>
    <cellStyle name="Hipervínculo 2" xfId="7" xr:uid="{00000000-0005-0000-0000-000001000000}"/>
    <cellStyle name="Millares" xfId="11" builtinId="3"/>
    <cellStyle name="Millares 2" xfId="8" xr:uid="{00000000-0005-0000-0000-000003000000}"/>
    <cellStyle name="Millares 3" xfId="15" xr:uid="{2C5E2F9C-0EC9-443B-B56B-46C7DE35E714}"/>
    <cellStyle name="Normal" xfId="0" builtinId="0"/>
    <cellStyle name="Normal 2" xfId="4" xr:uid="{00000000-0005-0000-0000-000005000000}"/>
    <cellStyle name="Normal 2 2" xfId="9" xr:uid="{00000000-0005-0000-0000-000006000000}"/>
    <cellStyle name="Normal 2 3" xfId="10" xr:uid="{00000000-0005-0000-0000-000007000000}"/>
    <cellStyle name="Normal 3" xfId="14" xr:uid="{0B49E1D1-E5F3-4503-AE04-C9AFF008C080}"/>
    <cellStyle name="Normal 3 2" xfId="12" xr:uid="{00000000-0005-0000-0000-000008000000}"/>
    <cellStyle name="Normal 5 3" xfId="6" xr:uid="{00000000-0005-0000-0000-000009000000}"/>
    <cellStyle name="Normal 5 3 2" xfId="13" xr:uid="{00000000-0005-0000-0000-00000A000000}"/>
    <cellStyle name="Porcentaje" xfId="2" builtinId="5"/>
    <cellStyle name="Porcentaje 2" xfId="1" xr:uid="{00000000-0005-0000-0000-00000C000000}"/>
    <cellStyle name="Porcentaje 3" xfId="5" xr:uid="{00000000-0005-0000-0000-00000D000000}"/>
  </cellStyles>
  <dxfs count="0"/>
  <tableStyles count="0" defaultTableStyle="TableStyleMedium2" defaultPivotStyle="PivotStyleLight16"/>
  <colors>
    <mruColors>
      <color rgb="FF731B36"/>
      <color rgb="FF9D2449"/>
      <color rgb="FFCFB899"/>
      <color rgb="FFD0BA9C"/>
      <color rgb="FFE0D1BE"/>
      <color rgb="FF235B4E"/>
      <color rgb="FF163A31"/>
      <color rgb="FF771B37"/>
      <color rgb="FFCCB494"/>
      <color rgb="FFB38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28575</xdr:rowOff>
    </xdr:from>
    <xdr:to>
      <xdr:col>2</xdr:col>
      <xdr:colOff>1743075</xdr:colOff>
      <xdr:row>3</xdr:row>
      <xdr:rowOff>281940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75215E96-04B7-E5BD-D9D1-D116755FE4A1}"/>
            </a:ext>
          </a:extLst>
        </xdr:cNvPr>
        <xdr:cNvGrpSpPr/>
      </xdr:nvGrpSpPr>
      <xdr:grpSpPr>
        <a:xfrm>
          <a:off x="114300" y="257175"/>
          <a:ext cx="3181350" cy="805815"/>
          <a:chOff x="0" y="0"/>
          <a:chExt cx="3187700" cy="720420"/>
        </a:xfrm>
      </xdr:grpSpPr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C82A1E43-D443-4137-91EA-CD7B1C3615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21" name="Imagen 20">
            <a:extLst>
              <a:ext uri="{FF2B5EF4-FFF2-40B4-BE49-F238E27FC236}">
                <a16:creationId xmlns:a16="http://schemas.microsoft.com/office/drawing/2014/main" id="{2CC16227-1DE3-4AA4-8689-9DB3AAA137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227735</xdr:rowOff>
    </xdr:from>
    <xdr:to>
      <xdr:col>1</xdr:col>
      <xdr:colOff>2143125</xdr:colOff>
      <xdr:row>3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9F6F4C3-71F0-47D8-90F5-2E4D9A93804D}"/>
            </a:ext>
          </a:extLst>
        </xdr:cNvPr>
        <xdr:cNvGrpSpPr/>
      </xdr:nvGrpSpPr>
      <xdr:grpSpPr>
        <a:xfrm>
          <a:off x="104775" y="227735"/>
          <a:ext cx="3181350" cy="686665"/>
          <a:chOff x="0" y="0"/>
          <a:chExt cx="3187700" cy="72042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30DDA83F-29EC-4DE3-5BF0-26970A9759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FBE354C-C4DB-1633-A009-AF78B971E4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4414308</xdr:colOff>
      <xdr:row>26</xdr:row>
      <xdr:rowOff>9525</xdr:rowOff>
    </xdr:from>
    <xdr:ext cx="85725" cy="208492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1249448" y="11515725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85725" cy="208492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8001000" y="10927080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4414308</xdr:colOff>
      <xdr:row>26</xdr:row>
      <xdr:rowOff>9525</xdr:rowOff>
    </xdr:from>
    <xdr:ext cx="85725" cy="208492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12674388" y="11515725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0</xdr:col>
      <xdr:colOff>114300</xdr:colOff>
      <xdr:row>0</xdr:row>
      <xdr:rowOff>227735</xdr:rowOff>
    </xdr:from>
    <xdr:to>
      <xdr:col>1</xdr:col>
      <xdr:colOff>1933575</xdr:colOff>
      <xdr:row>3</xdr:row>
      <xdr:rowOff>133350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01F8A09-E771-4DBE-BF36-E3D156D52CD5}"/>
            </a:ext>
          </a:extLst>
        </xdr:cNvPr>
        <xdr:cNvGrpSpPr/>
      </xdr:nvGrpSpPr>
      <xdr:grpSpPr>
        <a:xfrm>
          <a:off x="114300" y="227735"/>
          <a:ext cx="3181350" cy="686665"/>
          <a:chOff x="0" y="0"/>
          <a:chExt cx="3187700" cy="72042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31F23208-215A-8595-9E90-CE65470C95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A60CDB99-8D4E-1F90-EF79-34C3CB27D0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19050</xdr:rowOff>
    </xdr:from>
    <xdr:to>
      <xdr:col>1</xdr:col>
      <xdr:colOff>2295525</xdr:colOff>
      <xdr:row>3</xdr:row>
      <xdr:rowOff>133350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A3A14733-D75A-4BC8-9935-622D0879C44A}"/>
            </a:ext>
          </a:extLst>
        </xdr:cNvPr>
        <xdr:cNvGrpSpPr/>
      </xdr:nvGrpSpPr>
      <xdr:grpSpPr>
        <a:xfrm>
          <a:off x="104775" y="247650"/>
          <a:ext cx="3181350" cy="666750"/>
          <a:chOff x="0" y="0"/>
          <a:chExt cx="3187700" cy="720420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315BE6C1-D14D-4F4A-FB61-B55B7F6D0B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AFA76D76-F61A-6AD1-901A-D9528F3FB0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129726</xdr:colOff>
      <xdr:row>0</xdr:row>
      <xdr:rowOff>226629</xdr:rowOff>
    </xdr:from>
    <xdr:to>
      <xdr:col>1</xdr:col>
      <xdr:colOff>2272851</xdr:colOff>
      <xdr:row>3</xdr:row>
      <xdr:rowOff>130968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71BF0EB-3AC9-4D40-AF9B-357EB9542D2F}"/>
            </a:ext>
          </a:extLst>
        </xdr:cNvPr>
        <xdr:cNvGrpSpPr/>
      </xdr:nvGrpSpPr>
      <xdr:grpSpPr>
        <a:xfrm>
          <a:off x="129726" y="226629"/>
          <a:ext cx="3181350" cy="685389"/>
          <a:chOff x="0" y="0"/>
          <a:chExt cx="3187700" cy="720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52EBBDF-2827-0F27-D7ED-5FD446A7A8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B619093-5B52-BD15-53C3-CF276BCF41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107372</xdr:colOff>
      <xdr:row>1</xdr:row>
      <xdr:rowOff>6062</xdr:rowOff>
    </xdr:from>
    <xdr:to>
      <xdr:col>1</xdr:col>
      <xdr:colOff>2488622</xdr:colOff>
      <xdr:row>3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53E48D9-3634-4895-BD93-FCC8F2628FBF}"/>
            </a:ext>
          </a:extLst>
        </xdr:cNvPr>
        <xdr:cNvGrpSpPr/>
      </xdr:nvGrpSpPr>
      <xdr:grpSpPr>
        <a:xfrm>
          <a:off x="107372" y="234662"/>
          <a:ext cx="3181350" cy="679738"/>
          <a:chOff x="0" y="0"/>
          <a:chExt cx="3187700" cy="72042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1F483CDA-5466-A64E-37A4-94ABEBFF30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DA8BF32B-76F4-83C6-A94F-058B9BB0B2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225137</xdr:rowOff>
    </xdr:from>
    <xdr:to>
      <xdr:col>1</xdr:col>
      <xdr:colOff>2333625</xdr:colOff>
      <xdr:row>3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88ECD64-46CD-4240-A76B-359EE2B51DC4}"/>
            </a:ext>
          </a:extLst>
        </xdr:cNvPr>
        <xdr:cNvGrpSpPr/>
      </xdr:nvGrpSpPr>
      <xdr:grpSpPr>
        <a:xfrm>
          <a:off x="104775" y="225137"/>
          <a:ext cx="3181350" cy="689263"/>
          <a:chOff x="0" y="0"/>
          <a:chExt cx="3187700" cy="72042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29060914-CCB6-7C9D-69BB-DB83AA44E6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58AC403A-184C-CBFD-22A7-D333BE97FF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0</xdr:rowOff>
    </xdr:from>
    <xdr:to>
      <xdr:col>1</xdr:col>
      <xdr:colOff>2409825</xdr:colOff>
      <xdr:row>3</xdr:row>
      <xdr:rowOff>136813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0328F2C-61FD-49E9-85AA-97904115D588}"/>
            </a:ext>
          </a:extLst>
        </xdr:cNvPr>
        <xdr:cNvGrpSpPr/>
      </xdr:nvGrpSpPr>
      <xdr:grpSpPr>
        <a:xfrm>
          <a:off x="114300" y="228600"/>
          <a:ext cx="3181350" cy="689263"/>
          <a:chOff x="0" y="0"/>
          <a:chExt cx="3187700" cy="72042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3D33A51-00C7-A9CD-A0B6-8458E667F1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625DFFA5-B33C-34F2-5F59-D77D390B61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108361</xdr:colOff>
      <xdr:row>1</xdr:row>
      <xdr:rowOff>9649</xdr:rowOff>
    </xdr:from>
    <xdr:to>
      <xdr:col>1</xdr:col>
      <xdr:colOff>2099086</xdr:colOff>
      <xdr:row>3</xdr:row>
      <xdr:rowOff>136071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578C476-0D19-45F8-828E-D9E16EF9CC71}"/>
            </a:ext>
          </a:extLst>
        </xdr:cNvPr>
        <xdr:cNvGrpSpPr/>
      </xdr:nvGrpSpPr>
      <xdr:grpSpPr>
        <a:xfrm>
          <a:off x="108361" y="238249"/>
          <a:ext cx="3181350" cy="678872"/>
          <a:chOff x="0" y="0"/>
          <a:chExt cx="3187700" cy="720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117C492-C072-8A5E-E4AF-B605AFF314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8CBD6CA1-DA56-69C1-DE36-2888E8CCAC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109104</xdr:colOff>
      <xdr:row>1</xdr:row>
      <xdr:rowOff>5196</xdr:rowOff>
    </xdr:from>
    <xdr:to>
      <xdr:col>1</xdr:col>
      <xdr:colOff>2176029</xdr:colOff>
      <xdr:row>3</xdr:row>
      <xdr:rowOff>133350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8DD2835-1544-46D1-B79C-1A67E1A0B839}"/>
            </a:ext>
          </a:extLst>
        </xdr:cNvPr>
        <xdr:cNvGrpSpPr/>
      </xdr:nvGrpSpPr>
      <xdr:grpSpPr>
        <a:xfrm>
          <a:off x="109104" y="233796"/>
          <a:ext cx="3181350" cy="680604"/>
          <a:chOff x="0" y="0"/>
          <a:chExt cx="3187700" cy="720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4B8372AF-604F-5714-DCA6-F57056E6C0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D7C6475A-6629-CA40-3F54-1217AB0D04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100445</xdr:colOff>
      <xdr:row>1</xdr:row>
      <xdr:rowOff>6062</xdr:rowOff>
    </xdr:from>
    <xdr:to>
      <xdr:col>1</xdr:col>
      <xdr:colOff>2100695</xdr:colOff>
      <xdr:row>3</xdr:row>
      <xdr:rowOff>133350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4C8885A-D897-454A-8FF8-55347C2DEBFC}"/>
            </a:ext>
          </a:extLst>
        </xdr:cNvPr>
        <xdr:cNvGrpSpPr/>
      </xdr:nvGrpSpPr>
      <xdr:grpSpPr>
        <a:xfrm>
          <a:off x="100445" y="234662"/>
          <a:ext cx="3181350" cy="679738"/>
          <a:chOff x="0" y="0"/>
          <a:chExt cx="3187700" cy="72042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12FA2B-E1A9-74B0-0E48-EE483D327F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0" y="7315"/>
            <a:ext cx="2058035" cy="713105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0237648-8DAB-72B5-A3DE-6423AB1E3E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7440" y="0"/>
            <a:ext cx="810260" cy="6699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</sheetPr>
  <dimension ref="A1:BR33"/>
  <sheetViews>
    <sheetView showGridLines="0" tabSelected="1" zoomScaleNormal="100" workbookViewId="0"/>
  </sheetViews>
  <sheetFormatPr baseColWidth="10" defaultColWidth="0" defaultRowHeight="16.5" zeroHeight="1" x14ac:dyDescent="0.3"/>
  <cols>
    <col min="1" max="1" width="11.21875" style="6" customWidth="1"/>
    <col min="2" max="2" width="6.88671875" style="6" customWidth="1"/>
    <col min="3" max="3" width="22.6640625" style="6" customWidth="1"/>
    <col min="4" max="14" width="10.88671875" style="6" customWidth="1"/>
    <col min="15" max="17" width="10.88671875" style="8" customWidth="1"/>
    <col min="18" max="16384" width="10.88671875" style="8" hidden="1"/>
  </cols>
  <sheetData>
    <row r="1" spans="1:70" s="1" customFormat="1" ht="18" customHeight="1" x14ac:dyDescent="0.2">
      <c r="C1" s="37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70" s="1" customFormat="1" ht="22.15" customHeight="1" x14ac:dyDescent="0.2">
      <c r="C2" s="375"/>
      <c r="D2" s="3" t="s">
        <v>0</v>
      </c>
    </row>
    <row r="3" spans="1:70" s="1" customFormat="1" ht="22.15" customHeight="1" x14ac:dyDescent="0.2">
      <c r="C3" s="375"/>
      <c r="D3" s="3" t="s">
        <v>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70" s="1" customFormat="1" ht="36" customHeight="1" x14ac:dyDescent="0.3">
      <c r="A4" s="4"/>
      <c r="B4" s="4"/>
      <c r="C4" s="376"/>
      <c r="D4" s="377" t="s">
        <v>369</v>
      </c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5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spans="1:70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70" ht="18" x14ac:dyDescent="0.3">
      <c r="B6" s="9"/>
      <c r="C6" s="9" t="s">
        <v>2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70" x14ac:dyDescent="0.3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70" ht="18.600000000000001" customHeight="1" x14ac:dyDescent="0.3">
      <c r="B8" s="8"/>
      <c r="C8" s="9" t="s">
        <v>3</v>
      </c>
      <c r="D8" s="9"/>
      <c r="E8" s="9"/>
      <c r="F8" s="9"/>
      <c r="G8" s="9"/>
      <c r="H8" s="9"/>
      <c r="I8" s="9"/>
      <c r="J8" s="9"/>
      <c r="K8" s="7"/>
      <c r="L8" s="7"/>
      <c r="M8" s="7"/>
      <c r="N8" s="7"/>
    </row>
    <row r="9" spans="1:70" ht="18.75" customHeight="1" x14ac:dyDescent="0.3">
      <c r="B9" s="10"/>
      <c r="C9" s="11" t="s">
        <v>4</v>
      </c>
      <c r="D9" s="7" t="s">
        <v>5</v>
      </c>
      <c r="E9" s="8"/>
      <c r="F9" s="7"/>
      <c r="G9" s="7"/>
      <c r="H9" s="7"/>
      <c r="I9" s="7"/>
      <c r="J9" s="7"/>
      <c r="K9" s="7"/>
      <c r="L9" s="7"/>
      <c r="M9" s="7"/>
      <c r="N9" s="7"/>
    </row>
    <row r="10" spans="1:70" ht="18.75" customHeight="1" x14ac:dyDescent="0.3">
      <c r="B10" s="10"/>
      <c r="C10" s="11" t="s">
        <v>6</v>
      </c>
      <c r="D10" s="7" t="s">
        <v>7</v>
      </c>
      <c r="E10" s="8"/>
      <c r="F10" s="7"/>
      <c r="G10" s="7"/>
      <c r="H10" s="7"/>
      <c r="I10" s="7"/>
      <c r="J10" s="7"/>
      <c r="K10" s="7"/>
      <c r="L10" s="7"/>
      <c r="M10" s="7"/>
      <c r="N10" s="7"/>
    </row>
    <row r="11" spans="1:70" ht="18.75" customHeight="1" x14ac:dyDescent="0.3">
      <c r="B11" s="10"/>
      <c r="C11" s="11" t="s">
        <v>8</v>
      </c>
      <c r="D11" s="7" t="s">
        <v>9</v>
      </c>
      <c r="E11" s="8"/>
      <c r="F11" s="7"/>
      <c r="G11" s="7"/>
      <c r="H11" s="7"/>
      <c r="I11" s="7"/>
      <c r="J11" s="7"/>
      <c r="K11" s="7"/>
      <c r="L11" s="7"/>
      <c r="M11" s="7"/>
      <c r="N11" s="7"/>
    </row>
    <row r="12" spans="1:70" ht="18.75" customHeight="1" x14ac:dyDescent="0.3">
      <c r="B12" s="10"/>
      <c r="C12" s="11" t="s">
        <v>10</v>
      </c>
      <c r="D12" s="7" t="s">
        <v>11</v>
      </c>
      <c r="E12" s="8"/>
      <c r="F12" s="7"/>
      <c r="G12" s="7"/>
      <c r="H12" s="7"/>
      <c r="I12" s="7"/>
      <c r="J12" s="7"/>
      <c r="K12" s="7"/>
      <c r="L12" s="7"/>
      <c r="M12" s="7"/>
      <c r="N12" s="7"/>
    </row>
    <row r="13" spans="1:70" ht="18.75" customHeight="1" x14ac:dyDescent="0.3">
      <c r="B13" s="10"/>
      <c r="C13" s="11" t="s">
        <v>12</v>
      </c>
      <c r="D13" s="7" t="s">
        <v>13</v>
      </c>
      <c r="E13" s="8"/>
      <c r="F13" s="7"/>
      <c r="G13" s="7"/>
      <c r="H13" s="7"/>
      <c r="I13" s="7"/>
      <c r="J13" s="7"/>
      <c r="K13" s="7"/>
      <c r="L13" s="7"/>
      <c r="M13" s="7"/>
      <c r="N13" s="7"/>
    </row>
    <row r="14" spans="1:70" ht="18" x14ac:dyDescent="0.3">
      <c r="B14" s="12"/>
      <c r="C14" s="13"/>
      <c r="D14" s="7"/>
      <c r="E14" s="8"/>
      <c r="F14" s="7"/>
      <c r="G14" s="7"/>
      <c r="H14" s="7"/>
      <c r="I14" s="7"/>
      <c r="J14" s="7"/>
      <c r="K14" s="7"/>
      <c r="L14" s="7"/>
      <c r="M14" s="7"/>
      <c r="N14" s="7"/>
    </row>
    <row r="15" spans="1:70" ht="18.600000000000001" customHeight="1" x14ac:dyDescent="0.3">
      <c r="B15" s="8"/>
      <c r="C15" s="13" t="s">
        <v>14</v>
      </c>
      <c r="D15" s="9"/>
      <c r="E15" s="9"/>
      <c r="F15" s="9"/>
      <c r="G15" s="9"/>
      <c r="H15" s="9"/>
      <c r="I15" s="9"/>
      <c r="J15" s="9"/>
      <c r="K15" s="7"/>
      <c r="L15" s="7"/>
      <c r="M15" s="7"/>
      <c r="N15" s="7"/>
    </row>
    <row r="16" spans="1:70" ht="18.75" customHeight="1" x14ac:dyDescent="0.35">
      <c r="B16" s="14"/>
      <c r="C16" s="11" t="s">
        <v>15</v>
      </c>
      <c r="D16" s="7" t="s">
        <v>16</v>
      </c>
      <c r="E16" s="8"/>
      <c r="F16" s="7"/>
      <c r="G16" s="7"/>
      <c r="H16" s="7"/>
      <c r="I16" s="7"/>
      <c r="J16" s="7"/>
      <c r="K16" s="7"/>
      <c r="L16" s="7"/>
      <c r="M16" s="7"/>
      <c r="N16" s="7"/>
    </row>
    <row r="17" spans="2:14" ht="18.75" customHeight="1" x14ac:dyDescent="0.35">
      <c r="B17" s="14"/>
      <c r="C17" s="11" t="s">
        <v>17</v>
      </c>
      <c r="D17" s="7" t="s">
        <v>18</v>
      </c>
      <c r="E17" s="8"/>
      <c r="F17" s="7"/>
      <c r="G17" s="7"/>
      <c r="H17" s="7"/>
      <c r="I17" s="7"/>
      <c r="J17" s="7"/>
      <c r="K17" s="7"/>
      <c r="L17" s="7"/>
      <c r="M17" s="7"/>
      <c r="N17" s="7"/>
    </row>
    <row r="18" spans="2:14" ht="18.75" customHeight="1" x14ac:dyDescent="0.35">
      <c r="B18" s="14"/>
      <c r="C18" s="11" t="s">
        <v>19</v>
      </c>
      <c r="D18" s="7" t="s">
        <v>20</v>
      </c>
      <c r="E18" s="8"/>
      <c r="F18" s="7"/>
      <c r="G18" s="7"/>
      <c r="H18" s="7"/>
      <c r="I18" s="7"/>
      <c r="J18" s="7"/>
      <c r="K18" s="7"/>
      <c r="L18" s="7"/>
      <c r="M18" s="7"/>
      <c r="N18" s="7"/>
    </row>
    <row r="19" spans="2:14" ht="18.75" customHeight="1" x14ac:dyDescent="0.35">
      <c r="B19" s="14"/>
      <c r="C19" s="11" t="s">
        <v>21</v>
      </c>
      <c r="D19" s="7" t="s">
        <v>22</v>
      </c>
      <c r="E19" s="8"/>
      <c r="F19" s="7"/>
      <c r="G19" s="7"/>
      <c r="H19" s="7"/>
      <c r="I19" s="7"/>
      <c r="J19" s="7"/>
      <c r="K19" s="7"/>
      <c r="L19" s="7"/>
      <c r="M19" s="7"/>
      <c r="N19" s="7"/>
    </row>
    <row r="20" spans="2:14" ht="18.75" customHeight="1" x14ac:dyDescent="0.35">
      <c r="B20" s="14"/>
      <c r="C20" s="11" t="s">
        <v>23</v>
      </c>
      <c r="D20" s="7" t="s">
        <v>24</v>
      </c>
      <c r="E20" s="8"/>
      <c r="F20" s="7"/>
      <c r="G20" s="7"/>
      <c r="H20" s="7"/>
      <c r="I20" s="7"/>
      <c r="J20" s="7"/>
      <c r="K20" s="7"/>
      <c r="L20" s="7"/>
      <c r="M20" s="7"/>
      <c r="N20" s="7"/>
    </row>
    <row r="21" spans="2:14" x14ac:dyDescent="0.3">
      <c r="E21" s="8"/>
      <c r="F21" s="7"/>
      <c r="G21" s="7"/>
      <c r="H21" s="7"/>
      <c r="I21" s="7"/>
      <c r="J21" s="7"/>
      <c r="K21" s="7"/>
      <c r="L21" s="7"/>
      <c r="M21" s="7"/>
      <c r="N21" s="7"/>
    </row>
    <row r="22" spans="2:14" ht="18" x14ac:dyDescent="0.3">
      <c r="B22" s="12"/>
      <c r="C22" s="13"/>
      <c r="D22" s="7"/>
      <c r="E22" s="8"/>
      <c r="F22" s="7"/>
      <c r="G22" s="7"/>
      <c r="H22" s="7"/>
      <c r="I22" s="7"/>
      <c r="J22" s="7"/>
      <c r="K22" s="7"/>
      <c r="L22" s="7"/>
      <c r="M22" s="7"/>
      <c r="N22" s="7"/>
    </row>
    <row r="23" spans="2:14" hidden="1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33" spans="5:5" hidden="1" x14ac:dyDescent="0.3">
      <c r="E33" s="15"/>
    </row>
  </sheetData>
  <sheetProtection algorithmName="SHA-512" hashValue="Hg7jJ7j50JHjB/M9a7P3iC5bk3942XB8Emvugyz2DV5eQurxWOpUuc1rIKChDzBKvDx3/4U4h8FzdKazNJkEeQ==" saltValue="2cx62x+HEb/Ghkl+5a+yFg==" spinCount="100000" sheet="1" objects="1" scenarios="1"/>
  <mergeCells count="2">
    <mergeCell ref="C1:C4"/>
    <mergeCell ref="D4:Q4"/>
  </mergeCells>
  <hyperlinks>
    <hyperlink ref="C9" location="CMCgen!A1" display="CMCgen" xr:uid="{5252886A-235F-4CB9-BDFA-58C35A16D506}"/>
    <hyperlink ref="C10" location="CMCtransva!A1" display="CMCtransva" xr:uid="{A1BC79B7-10D7-46F2-9DB8-C0B6609D59F9}"/>
    <hyperlink ref="C11" location="CT!A1" display="CT" xr:uid="{AB0846FA-0F3B-4763-B6D8-86CB959ADD25}"/>
    <hyperlink ref="C12" location="ENER!A1" display="ENER" xr:uid="{FCD1EAA2-5B06-41D1-BDC7-9DCBE7A119A9}"/>
    <hyperlink ref="C13" location="'mba '!A1" display="mba" xr:uid="{BA93412B-3F3D-4396-B5FB-9A95B76A366D}"/>
    <hyperlink ref="C16" location="'INPP ponderado'!A1" display="INPP ponderado" xr:uid="{B6577DD1-E2D7-4969-AF80-60C6E070B13E}"/>
    <hyperlink ref="C17" location="'INPP base jul 2019'!A1" display="INPP base jul 2019" xr:uid="{93CF4553-75CE-4319-952C-325E4C1843B6}"/>
    <hyperlink ref="C18" location="'INPP base jun 2012'!A1" display="INPP base jun 2012" xr:uid="{427323F7-646B-49DB-AB7F-F7F3FCD81189}"/>
    <hyperlink ref="C19" location="'INPP base dic 2003'!A1" display="INPP base dic 2003" xr:uid="{FF026FC1-1520-471B-9199-FD6F636F5E9A}"/>
    <hyperlink ref="C20" location="Delta!A1" display="Delta" xr:uid="{9E9086E2-7A41-422F-BA66-2F1953CA79D4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A1:O82"/>
  <sheetViews>
    <sheetView zoomScaleNormal="100" workbookViewId="0"/>
  </sheetViews>
  <sheetFormatPr baseColWidth="10" defaultColWidth="0" defaultRowHeight="16.5" zeroHeight="1" x14ac:dyDescent="0.3"/>
  <cols>
    <col min="1" max="1" width="13.33203125" style="284" customWidth="1"/>
    <col min="2" max="2" width="29.33203125" style="284" customWidth="1"/>
    <col min="3" max="14" width="17" style="284" customWidth="1"/>
    <col min="15" max="15" width="15.77734375" style="289" customWidth="1"/>
    <col min="16" max="16384" width="9.44140625" style="287" hidden="1"/>
  </cols>
  <sheetData>
    <row r="1" spans="1:15" s="1" customFormat="1" ht="18" customHeight="1" x14ac:dyDescent="0.2">
      <c r="B1" s="37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2.15" customHeight="1" x14ac:dyDescent="0.2">
      <c r="B2" s="375"/>
      <c r="C2" s="3" t="s">
        <v>0</v>
      </c>
    </row>
    <row r="3" spans="1:15" s="1" customFormat="1" ht="22.15" customHeight="1" x14ac:dyDescent="0.2">
      <c r="B3" s="375"/>
      <c r="C3" s="3" t="s">
        <v>1</v>
      </c>
      <c r="G3" s="2"/>
      <c r="H3" s="2"/>
      <c r="I3" s="2"/>
      <c r="J3" s="2"/>
      <c r="K3" s="2"/>
      <c r="L3" s="2"/>
      <c r="M3" s="2"/>
      <c r="N3" s="2"/>
      <c r="O3" s="2"/>
    </row>
    <row r="4" spans="1:15" s="1" customFormat="1" ht="18" customHeight="1" x14ac:dyDescent="0.3">
      <c r="A4" s="237"/>
      <c r="B4" s="380"/>
      <c r="C4" s="19" t="s">
        <v>116</v>
      </c>
      <c r="D4" s="18"/>
      <c r="E4" s="18"/>
      <c r="F4" s="18"/>
      <c r="G4" s="18"/>
      <c r="H4" s="18"/>
      <c r="I4" s="18"/>
      <c r="J4" s="283"/>
      <c r="K4" s="18"/>
      <c r="L4" s="18"/>
      <c r="M4" s="18"/>
      <c r="N4" s="238"/>
      <c r="O4" s="20" t="s">
        <v>26</v>
      </c>
    </row>
    <row r="5" spans="1:15" ht="11.1" customHeight="1" x14ac:dyDescent="0.3"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6"/>
    </row>
    <row r="6" spans="1:15" s="1" customFormat="1" ht="18" customHeight="1" collapsed="1" x14ac:dyDescent="0.2">
      <c r="B6" s="24" t="s">
        <v>117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8" customHeight="1" x14ac:dyDescent="0.3"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308"/>
    </row>
    <row r="8" spans="1:15" ht="123.6" customHeight="1" x14ac:dyDescent="0.3">
      <c r="A8" s="289"/>
      <c r="B8" s="256" t="s">
        <v>114</v>
      </c>
      <c r="C8" s="256" t="s">
        <v>96</v>
      </c>
      <c r="D8" s="256" t="s">
        <v>97</v>
      </c>
      <c r="E8" s="256" t="s">
        <v>98</v>
      </c>
      <c r="F8" s="256" t="s">
        <v>99</v>
      </c>
      <c r="G8" s="256" t="s">
        <v>100</v>
      </c>
      <c r="H8" s="256" t="s">
        <v>101</v>
      </c>
      <c r="I8" s="256" t="s">
        <v>102</v>
      </c>
      <c r="J8" s="256" t="s">
        <v>103</v>
      </c>
      <c r="K8" s="256" t="s">
        <v>104</v>
      </c>
      <c r="L8" s="256" t="s">
        <v>105</v>
      </c>
      <c r="M8" s="256" t="s">
        <v>106</v>
      </c>
      <c r="N8" s="256" t="s">
        <v>107</v>
      </c>
      <c r="O8" s="250"/>
    </row>
    <row r="9" spans="1:15" x14ac:dyDescent="0.3">
      <c r="A9" s="290"/>
      <c r="B9" s="291">
        <v>39083</v>
      </c>
      <c r="C9" s="309">
        <v>129.31483889935399</v>
      </c>
      <c r="D9" s="309">
        <v>118.808292497168</v>
      </c>
      <c r="E9" s="309">
        <v>126.270896691544</v>
      </c>
      <c r="F9" s="309">
        <v>119.07175914666</v>
      </c>
      <c r="G9" s="309">
        <v>112.112945647698</v>
      </c>
      <c r="H9" s="309">
        <v>171.52790793455199</v>
      </c>
      <c r="I9" s="309">
        <v>145.53600007449299</v>
      </c>
      <c r="J9" s="309">
        <v>113.16041358114801</v>
      </c>
      <c r="K9" s="309">
        <v>96.083231567083999</v>
      </c>
      <c r="L9" s="309">
        <v>131.674094377481</v>
      </c>
      <c r="M9" s="309">
        <v>107.973700246191</v>
      </c>
      <c r="N9" s="310">
        <v>119.168395509761</v>
      </c>
      <c r="O9" s="250"/>
    </row>
    <row r="10" spans="1:15" x14ac:dyDescent="0.3">
      <c r="A10" s="290"/>
      <c r="B10" s="291">
        <v>39114</v>
      </c>
      <c r="C10" s="309">
        <v>129.86116896708501</v>
      </c>
      <c r="D10" s="309">
        <v>119.71316868470301</v>
      </c>
      <c r="E10" s="309">
        <v>126.266034978685</v>
      </c>
      <c r="F10" s="309">
        <v>118.958398836133</v>
      </c>
      <c r="G10" s="309">
        <v>113.04053688595199</v>
      </c>
      <c r="H10" s="309">
        <v>172.29350851472299</v>
      </c>
      <c r="I10" s="309">
        <v>146.35505757858101</v>
      </c>
      <c r="J10" s="309">
        <v>113.80100419178299</v>
      </c>
      <c r="K10" s="309">
        <v>95.663783833241993</v>
      </c>
      <c r="L10" s="309">
        <v>132.71038895068801</v>
      </c>
      <c r="M10" s="309">
        <v>108.428406253907</v>
      </c>
      <c r="N10" s="310">
        <v>121.35285365183</v>
      </c>
      <c r="O10" s="250"/>
    </row>
    <row r="11" spans="1:15" x14ac:dyDescent="0.3">
      <c r="A11" s="290"/>
      <c r="B11" s="291">
        <v>39142</v>
      </c>
      <c r="C11" s="309">
        <v>130.32200822979499</v>
      </c>
      <c r="D11" s="309">
        <v>119.914605492343</v>
      </c>
      <c r="E11" s="309">
        <v>127.378314768528</v>
      </c>
      <c r="F11" s="309">
        <v>120.511826740502</v>
      </c>
      <c r="G11" s="309">
        <v>114.40574526095899</v>
      </c>
      <c r="H11" s="309">
        <v>175.18494803213301</v>
      </c>
      <c r="I11" s="309">
        <v>145.94406961023401</v>
      </c>
      <c r="J11" s="309">
        <v>116.58100400075701</v>
      </c>
      <c r="K11" s="309">
        <v>95.793786534801995</v>
      </c>
      <c r="L11" s="309">
        <v>133.33849643205201</v>
      </c>
      <c r="M11" s="309">
        <v>108.97425523867901</v>
      </c>
      <c r="N11" s="310">
        <v>123.282013826471</v>
      </c>
      <c r="O11" s="250"/>
    </row>
    <row r="12" spans="1:15" x14ac:dyDescent="0.3">
      <c r="A12" s="290"/>
      <c r="B12" s="291">
        <v>39173</v>
      </c>
      <c r="C12" s="309">
        <v>131.35653933055301</v>
      </c>
      <c r="D12" s="309">
        <v>119.38701681466701</v>
      </c>
      <c r="E12" s="309">
        <v>127.769253594698</v>
      </c>
      <c r="F12" s="309">
        <v>121.498190522359</v>
      </c>
      <c r="G12" s="309">
        <v>114.411721389305</v>
      </c>
      <c r="H12" s="309">
        <v>184.471841320718</v>
      </c>
      <c r="I12" s="309">
        <v>146.07173938594801</v>
      </c>
      <c r="J12" s="309">
        <v>116.105503970447</v>
      </c>
      <c r="K12" s="309">
        <v>95.570657761833999</v>
      </c>
      <c r="L12" s="309">
        <v>135.24149634794901</v>
      </c>
      <c r="M12" s="309">
        <v>108.40210041722</v>
      </c>
      <c r="N12" s="310">
        <v>123.883318342061</v>
      </c>
      <c r="O12" s="250"/>
    </row>
    <row r="13" spans="1:15" x14ac:dyDescent="0.3">
      <c r="A13" s="290"/>
      <c r="B13" s="291">
        <v>39203</v>
      </c>
      <c r="C13" s="309">
        <v>131.88162590067199</v>
      </c>
      <c r="D13" s="309">
        <v>119.65267880864</v>
      </c>
      <c r="E13" s="309">
        <v>127.901754038205</v>
      </c>
      <c r="F13" s="309">
        <v>125.688398286688</v>
      </c>
      <c r="G13" s="309">
        <v>113.99344246167</v>
      </c>
      <c r="H13" s="309">
        <v>190.28353543838699</v>
      </c>
      <c r="I13" s="309">
        <v>148.57746253904099</v>
      </c>
      <c r="J13" s="309">
        <v>115.356637251126</v>
      </c>
      <c r="K13" s="309">
        <v>94.857055334671998</v>
      </c>
      <c r="L13" s="309">
        <v>137.002492882496</v>
      </c>
      <c r="M13" s="309">
        <v>107.97497955783599</v>
      </c>
      <c r="N13" s="310">
        <v>123.315584112439</v>
      </c>
      <c r="O13" s="250"/>
    </row>
    <row r="14" spans="1:15" x14ac:dyDescent="0.3">
      <c r="A14" s="290"/>
      <c r="B14" s="291">
        <v>39234</v>
      </c>
      <c r="C14" s="309">
        <v>131.75272114254</v>
      </c>
      <c r="D14" s="309">
        <v>119.684671793459</v>
      </c>
      <c r="E14" s="309">
        <v>128.570783104615</v>
      </c>
      <c r="F14" s="309">
        <v>125.46987010459399</v>
      </c>
      <c r="G14" s="309">
        <v>113.898272995108</v>
      </c>
      <c r="H14" s="309">
        <v>189.63648247237501</v>
      </c>
      <c r="I14" s="309">
        <v>148.01163133306</v>
      </c>
      <c r="J14" s="309">
        <v>115.96511693526</v>
      </c>
      <c r="K14" s="309">
        <v>94.734282755639995</v>
      </c>
      <c r="L14" s="309">
        <v>137.213930244316</v>
      </c>
      <c r="M14" s="309">
        <v>108.146501647628</v>
      </c>
      <c r="N14" s="310">
        <v>122.91892016474701</v>
      </c>
      <c r="O14" s="250"/>
    </row>
    <row r="15" spans="1:15" x14ac:dyDescent="0.3">
      <c r="A15" s="290"/>
      <c r="B15" s="291">
        <v>39264</v>
      </c>
      <c r="C15" s="309">
        <v>131.52612044005701</v>
      </c>
      <c r="D15" s="309">
        <v>119.866849869866</v>
      </c>
      <c r="E15" s="309">
        <v>128.84387587729799</v>
      </c>
      <c r="F15" s="309">
        <v>124.185520000716</v>
      </c>
      <c r="G15" s="309">
        <v>114.104442168408</v>
      </c>
      <c r="H15" s="309">
        <v>191.65430910976599</v>
      </c>
      <c r="I15" s="309">
        <v>148.64480238549001</v>
      </c>
      <c r="J15" s="309">
        <v>115.794677580704</v>
      </c>
      <c r="K15" s="309">
        <v>94.976502801029994</v>
      </c>
      <c r="L15" s="309">
        <v>139.24983574725999</v>
      </c>
      <c r="M15" s="309">
        <v>108.383562180281</v>
      </c>
      <c r="N15" s="310">
        <v>122.957522615222</v>
      </c>
      <c r="O15" s="250"/>
    </row>
    <row r="16" spans="1:15" x14ac:dyDescent="0.3">
      <c r="A16" s="290"/>
      <c r="B16" s="291">
        <v>39295</v>
      </c>
      <c r="C16" s="309">
        <v>131.954811957332</v>
      </c>
      <c r="D16" s="309">
        <v>120.737497902282</v>
      </c>
      <c r="E16" s="309">
        <v>129.644170977313</v>
      </c>
      <c r="F16" s="309">
        <v>125.023133070546</v>
      </c>
      <c r="G16" s="309">
        <v>113.817546956805</v>
      </c>
      <c r="H16" s="309">
        <v>189.72924431581299</v>
      </c>
      <c r="I16" s="309">
        <v>148.794752439951</v>
      </c>
      <c r="J16" s="309">
        <v>117.28090910221999</v>
      </c>
      <c r="K16" s="309">
        <v>95.078320835536999</v>
      </c>
      <c r="L16" s="309">
        <v>139.682474757465</v>
      </c>
      <c r="M16" s="309">
        <v>109.48325046547301</v>
      </c>
      <c r="N16" s="310">
        <v>123.75326440737101</v>
      </c>
      <c r="O16" s="250"/>
    </row>
    <row r="17" spans="1:15" x14ac:dyDescent="0.3">
      <c r="A17" s="290"/>
      <c r="B17" s="291">
        <v>39326</v>
      </c>
      <c r="C17" s="309">
        <v>132.868576302534</v>
      </c>
      <c r="D17" s="309">
        <v>121.17477867017401</v>
      </c>
      <c r="E17" s="309">
        <v>130.65852276216299</v>
      </c>
      <c r="F17" s="309">
        <v>125.943987204297</v>
      </c>
      <c r="G17" s="309">
        <v>113.778237586676</v>
      </c>
      <c r="H17" s="309">
        <v>192.494065394458</v>
      </c>
      <c r="I17" s="309">
        <v>148.72748877953401</v>
      </c>
      <c r="J17" s="309">
        <v>117.481091562353</v>
      </c>
      <c r="K17" s="309">
        <v>95.135173001889001</v>
      </c>
      <c r="L17" s="309">
        <v>139.93962653478201</v>
      </c>
      <c r="M17" s="309">
        <v>109.663681876784</v>
      </c>
      <c r="N17" s="310">
        <v>125.533187247432</v>
      </c>
      <c r="O17" s="250"/>
    </row>
    <row r="18" spans="1:15" x14ac:dyDescent="0.3">
      <c r="A18" s="290"/>
      <c r="B18" s="291">
        <v>39356</v>
      </c>
      <c r="C18" s="309">
        <v>132.94085377993801</v>
      </c>
      <c r="D18" s="309">
        <v>120.888192893576</v>
      </c>
      <c r="E18" s="309">
        <v>130.854071394676</v>
      </c>
      <c r="F18" s="309">
        <v>126.056806243534</v>
      </c>
      <c r="G18" s="309">
        <v>113.71723817555301</v>
      </c>
      <c r="H18" s="309">
        <v>194.805412081067</v>
      </c>
      <c r="I18" s="309">
        <v>148.65650601810199</v>
      </c>
      <c r="J18" s="309">
        <v>115.997952629003</v>
      </c>
      <c r="K18" s="309">
        <v>94.767141377437994</v>
      </c>
      <c r="L18" s="309">
        <v>140.826565367738</v>
      </c>
      <c r="M18" s="309">
        <v>108.826141999291</v>
      </c>
      <c r="N18" s="310">
        <v>128.21462926472901</v>
      </c>
      <c r="O18" s="250"/>
    </row>
    <row r="19" spans="1:15" x14ac:dyDescent="0.3">
      <c r="A19" s="290"/>
      <c r="B19" s="291">
        <v>39387</v>
      </c>
      <c r="C19" s="309">
        <v>132.56795952815</v>
      </c>
      <c r="D19" s="309">
        <v>121.921052301008</v>
      </c>
      <c r="E19" s="309">
        <v>131.34694313697199</v>
      </c>
      <c r="F19" s="309">
        <v>126.68225114983601</v>
      </c>
      <c r="G19" s="309">
        <v>114.305080031047</v>
      </c>
      <c r="H19" s="309">
        <v>193.07959145641399</v>
      </c>
      <c r="I19" s="309">
        <v>148.877924503429</v>
      </c>
      <c r="J19" s="309">
        <v>116.24788221265599</v>
      </c>
      <c r="K19" s="309">
        <v>94.659666560540998</v>
      </c>
      <c r="L19" s="309">
        <v>141.20334261311399</v>
      </c>
      <c r="M19" s="309">
        <v>109.061241510952</v>
      </c>
      <c r="N19" s="310">
        <v>130.31550411319401</v>
      </c>
      <c r="O19" s="250"/>
    </row>
    <row r="20" spans="1:15" x14ac:dyDescent="0.3">
      <c r="A20" s="290"/>
      <c r="B20" s="291">
        <v>39417</v>
      </c>
      <c r="C20" s="309">
        <v>132.46091548418499</v>
      </c>
      <c r="D20" s="309">
        <v>121.969923563108</v>
      </c>
      <c r="E20" s="309">
        <v>132.11277860200201</v>
      </c>
      <c r="F20" s="309">
        <v>127.189690663143</v>
      </c>
      <c r="G20" s="309">
        <v>115.069620997557</v>
      </c>
      <c r="H20" s="309">
        <v>190.43146890764999</v>
      </c>
      <c r="I20" s="309">
        <v>148.73664324600799</v>
      </c>
      <c r="J20" s="309">
        <v>116.196252417249</v>
      </c>
      <c r="K20" s="309">
        <v>94.673708937848005</v>
      </c>
      <c r="L20" s="309">
        <v>141.02743854732299</v>
      </c>
      <c r="M20" s="309">
        <v>109.208869812385</v>
      </c>
      <c r="N20" s="310">
        <v>129.93100339278399</v>
      </c>
      <c r="O20" s="250"/>
    </row>
    <row r="21" spans="1:15" x14ac:dyDescent="0.3">
      <c r="A21" s="290"/>
      <c r="B21" s="291">
        <v>39448</v>
      </c>
      <c r="C21" s="309">
        <v>134.36765471387201</v>
      </c>
      <c r="D21" s="309">
        <v>122.153877145295</v>
      </c>
      <c r="E21" s="309">
        <v>133.22110135704801</v>
      </c>
      <c r="F21" s="309">
        <v>127.593243447776</v>
      </c>
      <c r="G21" s="309">
        <v>116.973116662603</v>
      </c>
      <c r="H21" s="309">
        <v>195.65668705508301</v>
      </c>
      <c r="I21" s="309">
        <v>148.44804613330899</v>
      </c>
      <c r="J21" s="309">
        <v>116.743346008885</v>
      </c>
      <c r="K21" s="309">
        <v>94.759451947331996</v>
      </c>
      <c r="L21" s="309">
        <v>142.93185785583</v>
      </c>
      <c r="M21" s="309">
        <v>110.067465543845</v>
      </c>
      <c r="N21" s="310">
        <v>130.821714247345</v>
      </c>
      <c r="O21" s="250"/>
    </row>
    <row r="22" spans="1:15" x14ac:dyDescent="0.3">
      <c r="A22" s="290"/>
      <c r="B22" s="291">
        <v>39479</v>
      </c>
      <c r="C22" s="309">
        <v>137.861823307545</v>
      </c>
      <c r="D22" s="309">
        <v>122.14953718913399</v>
      </c>
      <c r="E22" s="309">
        <v>134.43572797118301</v>
      </c>
      <c r="F22" s="309">
        <v>128.07883655452</v>
      </c>
      <c r="G22" s="309">
        <v>118.154507528471</v>
      </c>
      <c r="H22" s="309">
        <v>209.24998701389401</v>
      </c>
      <c r="I22" s="309">
        <v>150.97759737070501</v>
      </c>
      <c r="J22" s="309">
        <v>116.800342153798</v>
      </c>
      <c r="K22" s="309">
        <v>94.406867499135998</v>
      </c>
      <c r="L22" s="309">
        <v>146.644575049959</v>
      </c>
      <c r="M22" s="309">
        <v>109.786424418892</v>
      </c>
      <c r="N22" s="310">
        <v>137.21529362913299</v>
      </c>
      <c r="O22" s="250"/>
    </row>
    <row r="23" spans="1:15" x14ac:dyDescent="0.3">
      <c r="A23" s="290"/>
      <c r="B23" s="291">
        <v>39508</v>
      </c>
      <c r="C23" s="309">
        <v>139.81899894565001</v>
      </c>
      <c r="D23" s="309">
        <v>122.772136970247</v>
      </c>
      <c r="E23" s="309">
        <v>136.65617804349301</v>
      </c>
      <c r="F23" s="309">
        <v>128.475609628424</v>
      </c>
      <c r="G23" s="309">
        <v>118.498778930052</v>
      </c>
      <c r="H23" s="309">
        <v>225.58611536496201</v>
      </c>
      <c r="I23" s="309">
        <v>153.22226944211201</v>
      </c>
      <c r="J23" s="309">
        <v>117.016497452588</v>
      </c>
      <c r="K23" s="309">
        <v>95.085410175237001</v>
      </c>
      <c r="L23" s="309">
        <v>147.72210925716499</v>
      </c>
      <c r="M23" s="309">
        <v>110.15237634953201</v>
      </c>
      <c r="N23" s="310">
        <v>140.02503371160901</v>
      </c>
      <c r="O23" s="250"/>
    </row>
    <row r="24" spans="1:15" x14ac:dyDescent="0.3">
      <c r="A24" s="290"/>
      <c r="B24" s="291">
        <v>39539</v>
      </c>
      <c r="C24" s="309">
        <v>142.862308036012</v>
      </c>
      <c r="D24" s="309">
        <v>122.582990536723</v>
      </c>
      <c r="E24" s="309">
        <v>137.84825551739701</v>
      </c>
      <c r="F24" s="309">
        <v>130.42136207121399</v>
      </c>
      <c r="G24" s="309">
        <v>118.97893067134299</v>
      </c>
      <c r="H24" s="309">
        <v>236.45313534306101</v>
      </c>
      <c r="I24" s="309">
        <v>158.450106455862</v>
      </c>
      <c r="J24" s="309">
        <v>116.04470133851601</v>
      </c>
      <c r="K24" s="309">
        <v>94.623763578772</v>
      </c>
      <c r="L24" s="309">
        <v>147.21295051776599</v>
      </c>
      <c r="M24" s="309">
        <v>109.826451237442</v>
      </c>
      <c r="N24" s="310">
        <v>136.77552603273699</v>
      </c>
      <c r="O24" s="250"/>
    </row>
    <row r="25" spans="1:15" x14ac:dyDescent="0.3">
      <c r="A25" s="290"/>
      <c r="B25" s="291">
        <v>39569</v>
      </c>
      <c r="C25" s="309">
        <v>145.89898710521501</v>
      </c>
      <c r="D25" s="309">
        <v>122.442273183624</v>
      </c>
      <c r="E25" s="309">
        <v>138.72701624775701</v>
      </c>
      <c r="F25" s="309">
        <v>132.08681948214399</v>
      </c>
      <c r="G25" s="309">
        <v>119.20387643685601</v>
      </c>
      <c r="H25" s="309">
        <v>245.815829289156</v>
      </c>
      <c r="I25" s="309">
        <v>164.19564277398999</v>
      </c>
      <c r="J25" s="309">
        <v>115.919919360568</v>
      </c>
      <c r="K25" s="309">
        <v>94.381750446344995</v>
      </c>
      <c r="L25" s="309">
        <v>147.537790181026</v>
      </c>
      <c r="M25" s="309">
        <v>110.07186504237301</v>
      </c>
      <c r="N25" s="310">
        <v>135.790769323598</v>
      </c>
      <c r="O25" s="250"/>
    </row>
    <row r="26" spans="1:15" x14ac:dyDescent="0.3">
      <c r="A26" s="290"/>
      <c r="B26" s="291">
        <v>39600</v>
      </c>
      <c r="C26" s="309">
        <v>147.749797018821</v>
      </c>
      <c r="D26" s="309">
        <v>122.80604722578801</v>
      </c>
      <c r="E26" s="309">
        <v>140.57109232608701</v>
      </c>
      <c r="F26" s="309">
        <v>132.13374647240801</v>
      </c>
      <c r="G26" s="309">
        <v>118.63906014149001</v>
      </c>
      <c r="H26" s="309">
        <v>254.82319924368599</v>
      </c>
      <c r="I26" s="309">
        <v>168.76433996219001</v>
      </c>
      <c r="J26" s="309">
        <v>116.531607568569</v>
      </c>
      <c r="K26" s="309">
        <v>94.155041050720996</v>
      </c>
      <c r="L26" s="309">
        <v>145.928123975788</v>
      </c>
      <c r="M26" s="309">
        <v>109.655370106795</v>
      </c>
      <c r="N26" s="310">
        <v>135.520275762659</v>
      </c>
      <c r="O26" s="250"/>
    </row>
    <row r="27" spans="1:15" x14ac:dyDescent="0.3">
      <c r="A27" s="290"/>
      <c r="B27" s="291">
        <v>39630</v>
      </c>
      <c r="C27" s="309">
        <v>149.052891125885</v>
      </c>
      <c r="D27" s="309">
        <v>122.93425501759999</v>
      </c>
      <c r="E27" s="309">
        <v>144.38836530918201</v>
      </c>
      <c r="F27" s="309">
        <v>132.04338984220001</v>
      </c>
      <c r="G27" s="309">
        <v>119.94491357792501</v>
      </c>
      <c r="H27" s="309">
        <v>264.98440395961097</v>
      </c>
      <c r="I27" s="309">
        <v>172.53353283130201</v>
      </c>
      <c r="J27" s="309">
        <v>117.57149439139501</v>
      </c>
      <c r="K27" s="309">
        <v>93.964787371105004</v>
      </c>
      <c r="L27" s="309">
        <v>147.01071808880499</v>
      </c>
      <c r="M27" s="309">
        <v>109.98150245893601</v>
      </c>
      <c r="N27" s="310">
        <v>137.29610940239701</v>
      </c>
      <c r="O27" s="250"/>
    </row>
    <row r="28" spans="1:15" x14ac:dyDescent="0.3">
      <c r="A28" s="290"/>
      <c r="B28" s="291">
        <v>39661</v>
      </c>
      <c r="C28" s="309">
        <v>149.74971447656699</v>
      </c>
      <c r="D28" s="309">
        <v>122.729113024146</v>
      </c>
      <c r="E28" s="309">
        <v>145.92906147699699</v>
      </c>
      <c r="F28" s="309">
        <v>132.43484764554299</v>
      </c>
      <c r="G28" s="309">
        <v>120.91813644586701</v>
      </c>
      <c r="H28" s="309">
        <v>260.988176433918</v>
      </c>
      <c r="I28" s="309">
        <v>173.748588564877</v>
      </c>
      <c r="J28" s="309">
        <v>116.752565339594</v>
      </c>
      <c r="K28" s="309">
        <v>93.378558649137005</v>
      </c>
      <c r="L28" s="309">
        <v>146.41272684721699</v>
      </c>
      <c r="M28" s="309">
        <v>109.342730498161</v>
      </c>
      <c r="N28" s="310">
        <v>133.435454394999</v>
      </c>
      <c r="O28" s="250"/>
    </row>
    <row r="29" spans="1:15" x14ac:dyDescent="0.3">
      <c r="A29" s="290"/>
      <c r="B29" s="291">
        <v>39692</v>
      </c>
      <c r="C29" s="309">
        <v>149.65032011306201</v>
      </c>
      <c r="D29" s="309">
        <v>123.699301388926</v>
      </c>
      <c r="E29" s="309">
        <v>148.059001167644</v>
      </c>
      <c r="F29" s="309">
        <v>134.50361332777501</v>
      </c>
      <c r="G29" s="309">
        <v>121.384093214411</v>
      </c>
      <c r="H29" s="309">
        <v>258.528448664179</v>
      </c>
      <c r="I29" s="309">
        <v>173.36719605726199</v>
      </c>
      <c r="J29" s="309">
        <v>119.46327635569</v>
      </c>
      <c r="K29" s="309">
        <v>93.606370024666006</v>
      </c>
      <c r="L29" s="309">
        <v>145.79929128241901</v>
      </c>
      <c r="M29" s="309">
        <v>111.558494753053</v>
      </c>
      <c r="N29" s="310">
        <v>134.13303734160999</v>
      </c>
      <c r="O29" s="250"/>
    </row>
    <row r="30" spans="1:15" x14ac:dyDescent="0.3">
      <c r="A30" s="290"/>
      <c r="B30" s="291">
        <v>39722</v>
      </c>
      <c r="C30" s="309">
        <v>150.30596322539699</v>
      </c>
      <c r="D30" s="309">
        <v>130.02316781691101</v>
      </c>
      <c r="E30" s="309">
        <v>150.397608079029</v>
      </c>
      <c r="F30" s="309">
        <v>140.858987857107</v>
      </c>
      <c r="G30" s="309">
        <v>122.86138347354201</v>
      </c>
      <c r="H30" s="309">
        <v>258.48028367562102</v>
      </c>
      <c r="I30" s="309">
        <v>175.20021134450499</v>
      </c>
      <c r="J30" s="309">
        <v>130.72819250369599</v>
      </c>
      <c r="K30" s="309">
        <v>96.591316630841007</v>
      </c>
      <c r="L30" s="309">
        <v>153.02968287179601</v>
      </c>
      <c r="M30" s="309">
        <v>119.937644011841</v>
      </c>
      <c r="N30" s="310">
        <v>139.34945789756199</v>
      </c>
      <c r="O30" s="250"/>
    </row>
    <row r="31" spans="1:15" x14ac:dyDescent="0.3">
      <c r="A31" s="290"/>
      <c r="B31" s="291">
        <v>39753</v>
      </c>
      <c r="C31" s="309">
        <v>151.31896680053899</v>
      </c>
      <c r="D31" s="309">
        <v>132.636775224601</v>
      </c>
      <c r="E31" s="309">
        <v>150.98717454348699</v>
      </c>
      <c r="F31" s="309">
        <v>141.51853870504701</v>
      </c>
      <c r="G31" s="309">
        <v>123.855466306697</v>
      </c>
      <c r="H31" s="309">
        <v>250.03287217546799</v>
      </c>
      <c r="I31" s="309">
        <v>173.929282602499</v>
      </c>
      <c r="J31" s="309">
        <v>134.31990452566899</v>
      </c>
      <c r="K31" s="309">
        <v>97.607448464591002</v>
      </c>
      <c r="L31" s="309">
        <v>153.943589842471</v>
      </c>
      <c r="M31" s="309">
        <v>120.11444503988</v>
      </c>
      <c r="N31" s="310">
        <v>141.40536053162799</v>
      </c>
      <c r="O31" s="250"/>
    </row>
    <row r="32" spans="1:15" x14ac:dyDescent="0.3">
      <c r="A32" s="290"/>
      <c r="B32" s="291">
        <v>39783</v>
      </c>
      <c r="C32" s="309">
        <v>149.79289982915</v>
      </c>
      <c r="D32" s="309">
        <v>133.44678596210599</v>
      </c>
      <c r="E32" s="309">
        <v>150.37350385092799</v>
      </c>
      <c r="F32" s="309">
        <v>143.01855633273399</v>
      </c>
      <c r="G32" s="309">
        <v>123.96384591417799</v>
      </c>
      <c r="H32" s="309">
        <v>239.98590746328</v>
      </c>
      <c r="I32" s="309">
        <v>167.090973940033</v>
      </c>
      <c r="J32" s="309">
        <v>135.94406229359501</v>
      </c>
      <c r="K32" s="309">
        <v>97.859231069282004</v>
      </c>
      <c r="L32" s="309">
        <v>154.24067232394</v>
      </c>
      <c r="M32" s="309">
        <v>121.09332678985599</v>
      </c>
      <c r="N32" s="310">
        <v>144.66926018404101</v>
      </c>
      <c r="O32" s="250"/>
    </row>
    <row r="33" spans="1:15" x14ac:dyDescent="0.3">
      <c r="A33" s="290"/>
      <c r="B33" s="291">
        <v>39814</v>
      </c>
      <c r="C33" s="309">
        <v>148.83723689513599</v>
      </c>
      <c r="D33" s="309">
        <v>135.24335679948899</v>
      </c>
      <c r="E33" s="309">
        <v>148.13863646651299</v>
      </c>
      <c r="F33" s="309">
        <v>143.532440555683</v>
      </c>
      <c r="G33" s="309">
        <v>124.008672504307</v>
      </c>
      <c r="H33" s="309">
        <v>229.25845232565999</v>
      </c>
      <c r="I33" s="309">
        <v>165.73741379210199</v>
      </c>
      <c r="J33" s="309">
        <v>140.76424556625</v>
      </c>
      <c r="K33" s="309">
        <v>100.80225262739</v>
      </c>
      <c r="L33" s="309">
        <v>153.881024747102</v>
      </c>
      <c r="M33" s="309">
        <v>123.594173880759</v>
      </c>
      <c r="N33" s="310">
        <v>149.58696854207801</v>
      </c>
      <c r="O33" s="250"/>
    </row>
    <row r="34" spans="1:15" x14ac:dyDescent="0.3">
      <c r="A34" s="290"/>
      <c r="B34" s="291">
        <v>39845</v>
      </c>
      <c r="C34" s="309">
        <v>149.03705850395301</v>
      </c>
      <c r="D34" s="309">
        <v>136.28819256927801</v>
      </c>
      <c r="E34" s="309">
        <v>150.472185856989</v>
      </c>
      <c r="F34" s="309">
        <v>144.493293874248</v>
      </c>
      <c r="G34" s="309">
        <v>125.173982048727</v>
      </c>
      <c r="H34" s="309">
        <v>219.094419991536</v>
      </c>
      <c r="I34" s="309">
        <v>162.42213526719499</v>
      </c>
      <c r="J34" s="309">
        <v>145.053299867476</v>
      </c>
      <c r="K34" s="309">
        <v>102.049050895419</v>
      </c>
      <c r="L34" s="309">
        <v>153.26678824784</v>
      </c>
      <c r="M34" s="309">
        <v>126.70449681794101</v>
      </c>
      <c r="N34" s="310">
        <v>156.10021801594601</v>
      </c>
      <c r="O34" s="250"/>
    </row>
    <row r="35" spans="1:15" x14ac:dyDescent="0.3">
      <c r="A35" s="290"/>
      <c r="B35" s="291">
        <v>39873</v>
      </c>
      <c r="C35" s="309">
        <v>149.56938700232899</v>
      </c>
      <c r="D35" s="309">
        <v>137.372894483343</v>
      </c>
      <c r="E35" s="309">
        <v>152.34206330403501</v>
      </c>
      <c r="F35" s="309">
        <v>146.392933152344</v>
      </c>
      <c r="G35" s="309">
        <v>126.05757868647601</v>
      </c>
      <c r="H35" s="309">
        <v>214.341176761653</v>
      </c>
      <c r="I35" s="309">
        <v>162.82530005975701</v>
      </c>
      <c r="J35" s="309">
        <v>147.03244863146199</v>
      </c>
      <c r="K35" s="309">
        <v>102.343930309215</v>
      </c>
      <c r="L35" s="309">
        <v>152.23038453262501</v>
      </c>
      <c r="M35" s="309">
        <v>128.02592556416499</v>
      </c>
      <c r="N35" s="310">
        <v>156.97297130365399</v>
      </c>
      <c r="O35" s="250"/>
    </row>
    <row r="36" spans="1:15" x14ac:dyDescent="0.3">
      <c r="A36" s="290"/>
      <c r="B36" s="291">
        <v>39904</v>
      </c>
      <c r="C36" s="309">
        <v>149.342081807798</v>
      </c>
      <c r="D36" s="309">
        <v>134.40856241506401</v>
      </c>
      <c r="E36" s="309">
        <v>151.86168350785101</v>
      </c>
      <c r="F36" s="309">
        <v>146.91473756619499</v>
      </c>
      <c r="G36" s="309">
        <v>125.52474584858101</v>
      </c>
      <c r="H36" s="309">
        <v>212.061328133383</v>
      </c>
      <c r="I36" s="309">
        <v>162.176249358917</v>
      </c>
      <c r="J36" s="309">
        <v>140.26320574052599</v>
      </c>
      <c r="K36" s="309">
        <v>101.47810310956</v>
      </c>
      <c r="L36" s="309">
        <v>151.72500004103699</v>
      </c>
      <c r="M36" s="309">
        <v>122.570650692811</v>
      </c>
      <c r="N36" s="310">
        <v>150.50635284756399</v>
      </c>
      <c r="O36" s="250"/>
    </row>
    <row r="37" spans="1:15" x14ac:dyDescent="0.3">
      <c r="A37" s="290"/>
      <c r="B37" s="291">
        <v>39934</v>
      </c>
      <c r="C37" s="309">
        <v>148.328153685102</v>
      </c>
      <c r="D37" s="309">
        <v>129.680344724322</v>
      </c>
      <c r="E37" s="309">
        <v>149.71024583112799</v>
      </c>
      <c r="F37" s="309">
        <v>147.59084047773999</v>
      </c>
      <c r="G37" s="309">
        <v>125.777295160146</v>
      </c>
      <c r="H37" s="309">
        <v>197.30663753209899</v>
      </c>
      <c r="I37" s="309">
        <v>158.302941086272</v>
      </c>
      <c r="J37" s="309">
        <v>139.45491887838</v>
      </c>
      <c r="K37" s="309">
        <v>100.933090923573</v>
      </c>
      <c r="L37" s="309">
        <v>152.44594831517099</v>
      </c>
      <c r="M37" s="309">
        <v>122.112156286903</v>
      </c>
      <c r="N37" s="310">
        <v>152.47767679578001</v>
      </c>
      <c r="O37" s="250"/>
    </row>
    <row r="38" spans="1:15" x14ac:dyDescent="0.3">
      <c r="A38" s="290"/>
      <c r="B38" s="291">
        <v>39965</v>
      </c>
      <c r="C38" s="309">
        <v>146.92102148324699</v>
      </c>
      <c r="D38" s="309">
        <v>129.683640298363</v>
      </c>
      <c r="E38" s="309">
        <v>149.88260816936801</v>
      </c>
      <c r="F38" s="309">
        <v>148.41812517697599</v>
      </c>
      <c r="G38" s="309">
        <v>125.15454277702899</v>
      </c>
      <c r="H38" s="309">
        <v>196.173618136096</v>
      </c>
      <c r="I38" s="309">
        <v>156.28421039198199</v>
      </c>
      <c r="J38" s="309">
        <v>139.89983982086099</v>
      </c>
      <c r="K38" s="309">
        <v>101.524180726786</v>
      </c>
      <c r="L38" s="309">
        <v>152.45404598981901</v>
      </c>
      <c r="M38" s="309">
        <v>122.69531133964099</v>
      </c>
      <c r="N38" s="310">
        <v>154.664219409276</v>
      </c>
      <c r="O38" s="250"/>
    </row>
    <row r="39" spans="1:15" x14ac:dyDescent="0.3">
      <c r="A39" s="290"/>
      <c r="B39" s="291">
        <v>39995</v>
      </c>
      <c r="C39" s="309">
        <v>146.71376034715601</v>
      </c>
      <c r="D39" s="309">
        <v>129.58378948531001</v>
      </c>
      <c r="E39" s="309">
        <v>150.300160290956</v>
      </c>
      <c r="F39" s="309">
        <v>149.83281567922899</v>
      </c>
      <c r="G39" s="309">
        <v>124.87902408115001</v>
      </c>
      <c r="H39" s="309">
        <v>195.44834186817999</v>
      </c>
      <c r="I39" s="309">
        <v>155.984505378233</v>
      </c>
      <c r="J39" s="309">
        <v>140.22408579635399</v>
      </c>
      <c r="K39" s="309">
        <v>101.251737778823</v>
      </c>
      <c r="L39" s="309">
        <v>154.02164570393501</v>
      </c>
      <c r="M39" s="309">
        <v>123.780501318513</v>
      </c>
      <c r="N39" s="310">
        <v>153.40423340407</v>
      </c>
      <c r="O39" s="250"/>
    </row>
    <row r="40" spans="1:15" x14ac:dyDescent="0.3">
      <c r="A40" s="290"/>
      <c r="B40" s="291">
        <v>40026</v>
      </c>
      <c r="C40" s="309">
        <v>147.65879024949899</v>
      </c>
      <c r="D40" s="309">
        <v>126.52840777004999</v>
      </c>
      <c r="E40" s="309">
        <v>150.79891830368399</v>
      </c>
      <c r="F40" s="309">
        <v>151.80103767614401</v>
      </c>
      <c r="G40" s="309">
        <v>124.54217608062299</v>
      </c>
      <c r="H40" s="309">
        <v>204.59228393245601</v>
      </c>
      <c r="I40" s="309">
        <v>156.90602995957701</v>
      </c>
      <c r="J40" s="309">
        <v>138.498844138794</v>
      </c>
      <c r="K40" s="309">
        <v>100.689957619653</v>
      </c>
      <c r="L40" s="309">
        <v>155.75008497704599</v>
      </c>
      <c r="M40" s="309">
        <v>122.871124411144</v>
      </c>
      <c r="N40" s="310">
        <v>153.25650503841899</v>
      </c>
      <c r="O40" s="250"/>
    </row>
    <row r="41" spans="1:15" x14ac:dyDescent="0.3">
      <c r="A41" s="290"/>
      <c r="B41" s="291">
        <v>40057</v>
      </c>
      <c r="C41" s="309">
        <v>148.25505679253399</v>
      </c>
      <c r="D41" s="309">
        <v>126.455689306727</v>
      </c>
      <c r="E41" s="309">
        <v>151.30625410848</v>
      </c>
      <c r="F41" s="309">
        <v>153.43440990348799</v>
      </c>
      <c r="G41" s="309">
        <v>124.433537892828</v>
      </c>
      <c r="H41" s="309">
        <v>220.45644450553399</v>
      </c>
      <c r="I41" s="309">
        <v>158.21559151076599</v>
      </c>
      <c r="J41" s="309">
        <v>140.54411794112099</v>
      </c>
      <c r="K41" s="309">
        <v>101.22365021316</v>
      </c>
      <c r="L41" s="309">
        <v>157.62677897782601</v>
      </c>
      <c r="M41" s="309">
        <v>124.734604294972</v>
      </c>
      <c r="N41" s="310">
        <v>158.45206925064099</v>
      </c>
      <c r="O41" s="250"/>
    </row>
    <row r="42" spans="1:15" x14ac:dyDescent="0.3">
      <c r="A42" s="290"/>
      <c r="B42" s="291">
        <v>40087</v>
      </c>
      <c r="C42" s="309">
        <v>147.853144537058</v>
      </c>
      <c r="D42" s="309">
        <v>126.612196872486</v>
      </c>
      <c r="E42" s="309">
        <v>151.517952044293</v>
      </c>
      <c r="F42" s="309">
        <v>153.94648528020301</v>
      </c>
      <c r="G42" s="309">
        <v>124.06279036786</v>
      </c>
      <c r="H42" s="309">
        <v>219.80596202251701</v>
      </c>
      <c r="I42" s="309">
        <v>158.78500147967301</v>
      </c>
      <c r="J42" s="309">
        <v>140.174226389929</v>
      </c>
      <c r="K42" s="309">
        <v>101.04140568822</v>
      </c>
      <c r="L42" s="309">
        <v>158.07256223829299</v>
      </c>
      <c r="M42" s="309">
        <v>124.729879238796</v>
      </c>
      <c r="N42" s="310">
        <v>160.19226860656801</v>
      </c>
      <c r="O42" s="250"/>
    </row>
    <row r="43" spans="1:15" x14ac:dyDescent="0.3">
      <c r="A43" s="290"/>
      <c r="B43" s="291">
        <v>40118</v>
      </c>
      <c r="C43" s="309">
        <v>147.08994810214699</v>
      </c>
      <c r="D43" s="309">
        <v>126.41648854294</v>
      </c>
      <c r="E43" s="309">
        <v>151.505877841418</v>
      </c>
      <c r="F43" s="309">
        <v>155.24941368694601</v>
      </c>
      <c r="G43" s="309">
        <v>123.42457458159799</v>
      </c>
      <c r="H43" s="309">
        <v>220.271938820005</v>
      </c>
      <c r="I43" s="309">
        <v>159.08443308304399</v>
      </c>
      <c r="J43" s="309">
        <v>139.58294736952001</v>
      </c>
      <c r="K43" s="309">
        <v>100.658075472311</v>
      </c>
      <c r="L43" s="309">
        <v>159.95065063507701</v>
      </c>
      <c r="M43" s="309">
        <v>124.71016702320701</v>
      </c>
      <c r="N43" s="310">
        <v>162.83140649677199</v>
      </c>
      <c r="O43" s="250"/>
    </row>
    <row r="44" spans="1:15" x14ac:dyDescent="0.3">
      <c r="A44" s="290"/>
      <c r="B44" s="291">
        <v>40148</v>
      </c>
      <c r="C44" s="309">
        <v>148.366981462761</v>
      </c>
      <c r="D44" s="309">
        <v>126.82686069712101</v>
      </c>
      <c r="E44" s="309">
        <v>151.86822346005201</v>
      </c>
      <c r="F44" s="309">
        <v>153.54040317763301</v>
      </c>
      <c r="G44" s="309">
        <v>123.553835376297</v>
      </c>
      <c r="H44" s="309">
        <v>223.830877582113</v>
      </c>
      <c r="I44" s="309">
        <v>159.37559213826501</v>
      </c>
      <c r="J44" s="309">
        <v>138.14175029070699</v>
      </c>
      <c r="K44" s="309">
        <v>99.93576435768</v>
      </c>
      <c r="L44" s="309">
        <v>159.60776342335899</v>
      </c>
      <c r="M44" s="309">
        <v>123.715238565703</v>
      </c>
      <c r="N44" s="310">
        <v>161.53677184463399</v>
      </c>
      <c r="O44" s="250"/>
    </row>
    <row r="45" spans="1:15" x14ac:dyDescent="0.3">
      <c r="A45" s="290"/>
      <c r="B45" s="291">
        <v>40179</v>
      </c>
      <c r="C45" s="309">
        <v>149.52490125420999</v>
      </c>
      <c r="D45" s="309">
        <v>127.25328707013399</v>
      </c>
      <c r="E45" s="309">
        <v>152.75684715221499</v>
      </c>
      <c r="F45" s="309">
        <v>154.623294031391</v>
      </c>
      <c r="G45" s="309">
        <v>124.488312793977</v>
      </c>
      <c r="H45" s="309">
        <v>230.31294897456399</v>
      </c>
      <c r="I45" s="309">
        <v>160.26011321059701</v>
      </c>
      <c r="J45" s="309">
        <v>138.68805548278101</v>
      </c>
      <c r="K45" s="309">
        <v>99.645955273327004</v>
      </c>
      <c r="L45" s="309">
        <v>163.69904877312501</v>
      </c>
      <c r="M45" s="309">
        <v>123.928678114485</v>
      </c>
      <c r="N45" s="310">
        <v>161.16975498274999</v>
      </c>
      <c r="O45" s="250"/>
    </row>
    <row r="46" spans="1:15" x14ac:dyDescent="0.3">
      <c r="A46" s="290"/>
      <c r="B46" s="291">
        <v>40210</v>
      </c>
      <c r="C46" s="309">
        <v>151.201621659512</v>
      </c>
      <c r="D46" s="309">
        <v>127.60846322158299</v>
      </c>
      <c r="E46" s="309">
        <v>153.95497895538301</v>
      </c>
      <c r="F46" s="309">
        <v>155.19157133750099</v>
      </c>
      <c r="G46" s="309">
        <v>125.099747422356</v>
      </c>
      <c r="H46" s="309">
        <v>229.947637973101</v>
      </c>
      <c r="I46" s="309">
        <v>161.628684029993</v>
      </c>
      <c r="J46" s="309">
        <v>139.67042211901801</v>
      </c>
      <c r="K46" s="309">
        <v>100.010994361323</v>
      </c>
      <c r="L46" s="309">
        <v>162.70175287510801</v>
      </c>
      <c r="M46" s="309">
        <v>125.012746564303</v>
      </c>
      <c r="N46" s="310">
        <v>159.708646380674</v>
      </c>
      <c r="O46" s="250"/>
    </row>
    <row r="47" spans="1:15" x14ac:dyDescent="0.3">
      <c r="A47" s="290"/>
      <c r="B47" s="291">
        <v>40238</v>
      </c>
      <c r="C47" s="309">
        <v>152.27332472042701</v>
      </c>
      <c r="D47" s="309">
        <v>128.54632533529499</v>
      </c>
      <c r="E47" s="309">
        <v>155.78404672798601</v>
      </c>
      <c r="F47" s="309">
        <v>157.427930113781</v>
      </c>
      <c r="G47" s="309">
        <v>125.91611055181301</v>
      </c>
      <c r="H47" s="309">
        <v>234.32538781189899</v>
      </c>
      <c r="I47" s="309">
        <v>162.61912687533601</v>
      </c>
      <c r="J47" s="309">
        <v>137.931967635109</v>
      </c>
      <c r="K47" s="309">
        <v>99.605854953043007</v>
      </c>
      <c r="L47" s="309">
        <v>163.33389363263899</v>
      </c>
      <c r="M47" s="309">
        <v>123.75970805182</v>
      </c>
      <c r="N47" s="310">
        <v>160.86008710592901</v>
      </c>
      <c r="O47" s="250"/>
    </row>
    <row r="48" spans="1:15" x14ac:dyDescent="0.3">
      <c r="A48" s="290"/>
      <c r="B48" s="291">
        <v>40269</v>
      </c>
      <c r="C48" s="309">
        <v>152.64689229625901</v>
      </c>
      <c r="D48" s="309">
        <v>129.447438554261</v>
      </c>
      <c r="E48" s="309">
        <v>155.92096085791701</v>
      </c>
      <c r="F48" s="309">
        <v>158.950012982917</v>
      </c>
      <c r="G48" s="309">
        <v>126.191652112429</v>
      </c>
      <c r="H48" s="309">
        <v>238.65524897497201</v>
      </c>
      <c r="I48" s="309">
        <v>162.761962574509</v>
      </c>
      <c r="J48" s="309">
        <v>136.08391581549699</v>
      </c>
      <c r="K48" s="309">
        <v>98.315789952786005</v>
      </c>
      <c r="L48" s="309">
        <v>164.12610735886301</v>
      </c>
      <c r="M48" s="309">
        <v>123.230826218532</v>
      </c>
      <c r="N48" s="310">
        <v>161.07392422178</v>
      </c>
      <c r="O48" s="250"/>
    </row>
    <row r="49" spans="1:15" x14ac:dyDescent="0.3">
      <c r="A49" s="290"/>
      <c r="B49" s="291">
        <v>40299</v>
      </c>
      <c r="C49" s="309">
        <v>153.01903738700699</v>
      </c>
      <c r="D49" s="309">
        <v>129.51631617189599</v>
      </c>
      <c r="E49" s="309">
        <v>156.650578434256</v>
      </c>
      <c r="F49" s="309">
        <v>160.66191944729201</v>
      </c>
      <c r="G49" s="309">
        <v>125.914339334258</v>
      </c>
      <c r="H49" s="309">
        <v>238.19383391471399</v>
      </c>
      <c r="I49" s="309">
        <v>164.45076563907401</v>
      </c>
      <c r="J49" s="309">
        <v>138.21701941271499</v>
      </c>
      <c r="K49" s="309">
        <v>98.665578714095005</v>
      </c>
      <c r="L49" s="309">
        <v>162.93730748612299</v>
      </c>
      <c r="M49" s="309">
        <v>124.966218779597</v>
      </c>
      <c r="N49" s="310">
        <v>165.86671117397401</v>
      </c>
      <c r="O49" s="250"/>
    </row>
    <row r="50" spans="1:15" x14ac:dyDescent="0.3">
      <c r="A50" s="290"/>
      <c r="B50" s="291">
        <v>40330</v>
      </c>
      <c r="C50" s="309">
        <v>153.293722275081</v>
      </c>
      <c r="D50" s="309">
        <v>129.58041165836499</v>
      </c>
      <c r="E50" s="309">
        <v>156.90612506817999</v>
      </c>
      <c r="F50" s="309">
        <v>161.237295686588</v>
      </c>
      <c r="G50" s="309">
        <v>127.373432903424</v>
      </c>
      <c r="H50" s="309">
        <v>238.85957916576399</v>
      </c>
      <c r="I50" s="309">
        <v>163.862901384368</v>
      </c>
      <c r="J50" s="309">
        <v>138.296954511396</v>
      </c>
      <c r="K50" s="309">
        <v>98.938139160033003</v>
      </c>
      <c r="L50" s="309">
        <v>162.678193863149</v>
      </c>
      <c r="M50" s="309">
        <v>125.144696024778</v>
      </c>
      <c r="N50" s="310">
        <v>167.40095042055</v>
      </c>
      <c r="O50" s="250"/>
    </row>
    <row r="51" spans="1:15" x14ac:dyDescent="0.3">
      <c r="A51" s="290"/>
      <c r="B51" s="291">
        <v>40360</v>
      </c>
      <c r="C51" s="309">
        <v>152.969576010342</v>
      </c>
      <c r="D51" s="309">
        <v>129.63756045553799</v>
      </c>
      <c r="E51" s="309">
        <v>156.933089298646</v>
      </c>
      <c r="F51" s="309">
        <v>162.19844651883699</v>
      </c>
      <c r="G51" s="309">
        <v>127.463839069057</v>
      </c>
      <c r="H51" s="309">
        <v>238.94454939680401</v>
      </c>
      <c r="I51" s="309">
        <v>165.32363152705599</v>
      </c>
      <c r="J51" s="309">
        <v>138.89214022830899</v>
      </c>
      <c r="K51" s="309">
        <v>98.814859799852997</v>
      </c>
      <c r="L51" s="309">
        <v>162.384331224476</v>
      </c>
      <c r="M51" s="309">
        <v>126.07398332429401</v>
      </c>
      <c r="N51" s="310">
        <v>166.450927511945</v>
      </c>
      <c r="O51" s="250"/>
    </row>
    <row r="52" spans="1:15" x14ac:dyDescent="0.3">
      <c r="A52" s="290"/>
      <c r="B52" s="291">
        <v>40391</v>
      </c>
      <c r="C52" s="309">
        <v>152.94501246694301</v>
      </c>
      <c r="D52" s="309">
        <v>129.825914097744</v>
      </c>
      <c r="E52" s="309">
        <v>156.63670073357301</v>
      </c>
      <c r="F52" s="309">
        <v>162.218642286387</v>
      </c>
      <c r="G52" s="309">
        <v>126.999862504026</v>
      </c>
      <c r="H52" s="309">
        <v>241.52467802105301</v>
      </c>
      <c r="I52" s="309">
        <v>163.999287970355</v>
      </c>
      <c r="J52" s="309">
        <v>139.19802159770001</v>
      </c>
      <c r="K52" s="309">
        <v>98.449769284661997</v>
      </c>
      <c r="L52" s="309">
        <v>164.557084864871</v>
      </c>
      <c r="M52" s="309">
        <v>125.576889241359</v>
      </c>
      <c r="N52" s="310">
        <v>166.901694604645</v>
      </c>
      <c r="O52" s="250"/>
    </row>
    <row r="53" spans="1:15" x14ac:dyDescent="0.3">
      <c r="A53" s="290"/>
      <c r="B53" s="291">
        <v>40422</v>
      </c>
      <c r="C53" s="309">
        <v>152.85808162934899</v>
      </c>
      <c r="D53" s="309">
        <v>129.955575952359</v>
      </c>
      <c r="E53" s="309">
        <v>157.19229648244999</v>
      </c>
      <c r="F53" s="309">
        <v>162.11907127369699</v>
      </c>
      <c r="G53" s="309">
        <v>127.018289219434</v>
      </c>
      <c r="H53" s="309">
        <v>246.349252076395</v>
      </c>
      <c r="I53" s="309">
        <v>163.31998642683499</v>
      </c>
      <c r="J53" s="309">
        <v>139.74137027053899</v>
      </c>
      <c r="K53" s="309">
        <v>98.351883791074002</v>
      </c>
      <c r="L53" s="309">
        <v>165.39434605206</v>
      </c>
      <c r="M53" s="309">
        <v>126.38357027654401</v>
      </c>
      <c r="N53" s="310">
        <v>171.02363474145</v>
      </c>
      <c r="O53" s="250"/>
    </row>
    <row r="54" spans="1:15" x14ac:dyDescent="0.3">
      <c r="A54" s="290"/>
      <c r="B54" s="291">
        <v>40452</v>
      </c>
      <c r="C54" s="309">
        <v>153.49578778084401</v>
      </c>
      <c r="D54" s="309">
        <v>130.36127858664599</v>
      </c>
      <c r="E54" s="309">
        <v>158.359966159865</v>
      </c>
      <c r="F54" s="309">
        <v>163.536649258181</v>
      </c>
      <c r="G54" s="309">
        <v>127.114771873073</v>
      </c>
      <c r="H54" s="309">
        <v>252.72572549404899</v>
      </c>
      <c r="I54" s="309">
        <v>163.65619256190601</v>
      </c>
      <c r="J54" s="309">
        <v>138.077769047571</v>
      </c>
      <c r="K54" s="309">
        <v>97.769958279703005</v>
      </c>
      <c r="L54" s="309">
        <v>165.82364508739801</v>
      </c>
      <c r="M54" s="309">
        <v>124.999932715263</v>
      </c>
      <c r="N54" s="310">
        <v>173.923154556833</v>
      </c>
      <c r="O54" s="250"/>
    </row>
    <row r="55" spans="1:15" x14ac:dyDescent="0.3">
      <c r="A55" s="290"/>
      <c r="B55" s="291">
        <v>40483</v>
      </c>
      <c r="C55" s="309">
        <v>153.72794386133299</v>
      </c>
      <c r="D55" s="309">
        <v>130.43364419560299</v>
      </c>
      <c r="E55" s="309">
        <v>158.52069960845</v>
      </c>
      <c r="F55" s="309">
        <v>162.332029838235</v>
      </c>
      <c r="G55" s="309">
        <v>127.13229198073201</v>
      </c>
      <c r="H55" s="309">
        <v>252.20031146887899</v>
      </c>
      <c r="I55" s="309">
        <v>163.762980636777</v>
      </c>
      <c r="J55" s="309">
        <v>137.99474807020201</v>
      </c>
      <c r="K55" s="309">
        <v>97.56805626133</v>
      </c>
      <c r="L55" s="309">
        <v>165.420299995043</v>
      </c>
      <c r="M55" s="309">
        <v>124.58518871004399</v>
      </c>
      <c r="N55" s="310">
        <v>176.20658342758199</v>
      </c>
      <c r="O55" s="250"/>
    </row>
    <row r="56" spans="1:15" x14ac:dyDescent="0.3">
      <c r="A56" s="290"/>
      <c r="B56" s="291">
        <v>40513</v>
      </c>
      <c r="C56" s="309">
        <v>154.14147010389101</v>
      </c>
      <c r="D56" s="309">
        <v>130.32598394242601</v>
      </c>
      <c r="E56" s="309">
        <v>159.28350002037499</v>
      </c>
      <c r="F56" s="309">
        <v>162.23001613933101</v>
      </c>
      <c r="G56" s="309">
        <v>127.830145090882</v>
      </c>
      <c r="H56" s="309">
        <v>258.90505598052499</v>
      </c>
      <c r="I56" s="309">
        <v>164.44341946491201</v>
      </c>
      <c r="J56" s="309">
        <v>138.853606369651</v>
      </c>
      <c r="K56" s="309">
        <v>97.352786671912</v>
      </c>
      <c r="L56" s="309">
        <v>167.286762172674</v>
      </c>
      <c r="M56" s="309">
        <v>124.757839444609</v>
      </c>
      <c r="N56" s="310">
        <v>179.06043251785101</v>
      </c>
      <c r="O56" s="250"/>
    </row>
    <row r="57" spans="1:15" x14ac:dyDescent="0.3">
      <c r="A57" s="290"/>
      <c r="B57" s="291">
        <v>40544</v>
      </c>
      <c r="C57" s="309">
        <v>156.74080831302501</v>
      </c>
      <c r="D57" s="309">
        <v>130.63816016241699</v>
      </c>
      <c r="E57" s="309">
        <v>159.63121465928899</v>
      </c>
      <c r="F57" s="309">
        <v>162.219948184792</v>
      </c>
      <c r="G57" s="309">
        <v>128.45507390432601</v>
      </c>
      <c r="H57" s="309">
        <v>270.59757644327198</v>
      </c>
      <c r="I57" s="309">
        <v>165.781234888798</v>
      </c>
      <c r="J57" s="309">
        <v>138.94208827797101</v>
      </c>
      <c r="K57" s="309">
        <v>96.616321729994993</v>
      </c>
      <c r="L57" s="309">
        <v>170.12153169592301</v>
      </c>
      <c r="M57" s="309">
        <v>124.03735963555999</v>
      </c>
      <c r="N57" s="310">
        <v>176.08796471238099</v>
      </c>
      <c r="O57" s="250"/>
    </row>
    <row r="58" spans="1:15" x14ac:dyDescent="0.3">
      <c r="A58" s="290"/>
      <c r="B58" s="291">
        <v>40575</v>
      </c>
      <c r="C58" s="309">
        <v>158.71562472290901</v>
      </c>
      <c r="D58" s="309">
        <v>131.68513134609501</v>
      </c>
      <c r="E58" s="309">
        <v>160.919602724442</v>
      </c>
      <c r="F58" s="309">
        <v>162.72023282242699</v>
      </c>
      <c r="G58" s="309">
        <v>129.60992661669701</v>
      </c>
      <c r="H58" s="309">
        <v>275.42442534818298</v>
      </c>
      <c r="I58" s="309">
        <v>167.985719936572</v>
      </c>
      <c r="J58" s="309">
        <v>139.23304908953301</v>
      </c>
      <c r="K58" s="309">
        <v>96.073933752718006</v>
      </c>
      <c r="L58" s="309">
        <v>170.71081968156599</v>
      </c>
      <c r="M58" s="309">
        <v>124.202154798214</v>
      </c>
      <c r="N58" s="310">
        <v>177.662192966335</v>
      </c>
      <c r="O58" s="250"/>
    </row>
    <row r="59" spans="1:15" x14ac:dyDescent="0.3">
      <c r="A59" s="290"/>
      <c r="B59" s="291">
        <v>40603</v>
      </c>
      <c r="C59" s="309">
        <v>159.795693224188</v>
      </c>
      <c r="D59" s="309">
        <v>131.79801194673999</v>
      </c>
      <c r="E59" s="309">
        <v>161.668052350268</v>
      </c>
      <c r="F59" s="309">
        <v>164.555615247757</v>
      </c>
      <c r="G59" s="309">
        <v>129.60298761864101</v>
      </c>
      <c r="H59" s="309">
        <v>277.24506128433097</v>
      </c>
      <c r="I59" s="309">
        <v>168.36766572883801</v>
      </c>
      <c r="J59" s="309">
        <v>139.25350140698001</v>
      </c>
      <c r="K59" s="309">
        <v>96.087736781608001</v>
      </c>
      <c r="L59" s="309">
        <v>171.534027648174</v>
      </c>
      <c r="M59" s="309">
        <v>124.183526441719</v>
      </c>
      <c r="N59" s="310">
        <v>182.51006281801</v>
      </c>
      <c r="O59" s="250"/>
    </row>
    <row r="60" spans="1:15" x14ac:dyDescent="0.3">
      <c r="A60" s="290"/>
      <c r="B60" s="291">
        <v>40634</v>
      </c>
      <c r="C60" s="309">
        <v>160.057952310666</v>
      </c>
      <c r="D60" s="309">
        <v>131.74728754668001</v>
      </c>
      <c r="E60" s="309">
        <v>162.43567635903801</v>
      </c>
      <c r="F60" s="309">
        <v>165.57947094002</v>
      </c>
      <c r="G60" s="309">
        <v>130.45785159806999</v>
      </c>
      <c r="H60" s="309">
        <v>284.791782008518</v>
      </c>
      <c r="I60" s="309">
        <v>168.728232159084</v>
      </c>
      <c r="J60" s="309">
        <v>138.25742542522701</v>
      </c>
      <c r="K60" s="309">
        <v>94.840183731421007</v>
      </c>
      <c r="L60" s="309">
        <v>169.95492158294201</v>
      </c>
      <c r="M60" s="309">
        <v>123.28308354136</v>
      </c>
      <c r="N60" s="310">
        <v>186.097969572122</v>
      </c>
      <c r="O60" s="250"/>
    </row>
    <row r="61" spans="1:15" x14ac:dyDescent="0.3">
      <c r="A61" s="290"/>
      <c r="B61" s="291">
        <v>40664</v>
      </c>
      <c r="C61" s="309">
        <v>160.383623954684</v>
      </c>
      <c r="D61" s="309">
        <v>131.38254129913301</v>
      </c>
      <c r="E61" s="309">
        <v>164.653043529634</v>
      </c>
      <c r="F61" s="309">
        <v>166.869738181971</v>
      </c>
      <c r="G61" s="309">
        <v>130.27619331155401</v>
      </c>
      <c r="H61" s="309">
        <v>272.36972691210502</v>
      </c>
      <c r="I61" s="309">
        <v>167.83267808522501</v>
      </c>
      <c r="J61" s="309">
        <v>138.23407316571701</v>
      </c>
      <c r="K61" s="309">
        <v>94.211181346513001</v>
      </c>
      <c r="L61" s="309">
        <v>170.32536353754799</v>
      </c>
      <c r="M61" s="309">
        <v>122.88708951052401</v>
      </c>
      <c r="N61" s="310">
        <v>183.899608173838</v>
      </c>
      <c r="O61" s="250"/>
    </row>
    <row r="62" spans="1:15" x14ac:dyDescent="0.3">
      <c r="A62" s="290"/>
      <c r="B62" s="291">
        <v>40695</v>
      </c>
      <c r="C62" s="309">
        <v>161.090222654781</v>
      </c>
      <c r="D62" s="309">
        <v>131.49206871131599</v>
      </c>
      <c r="E62" s="309">
        <v>166.12015684594601</v>
      </c>
      <c r="F62" s="309">
        <v>167.31437344630299</v>
      </c>
      <c r="G62" s="309">
        <v>131.64557613107399</v>
      </c>
      <c r="H62" s="309">
        <v>268.842676356933</v>
      </c>
      <c r="I62" s="309">
        <v>168.395718823002</v>
      </c>
      <c r="J62" s="309">
        <v>139.46137202909901</v>
      </c>
      <c r="K62" s="309">
        <v>94.069723324693001</v>
      </c>
      <c r="L62" s="309">
        <v>169.74090275564899</v>
      </c>
      <c r="M62" s="309">
        <v>123.477469945837</v>
      </c>
      <c r="N62" s="310">
        <v>185.591563021014</v>
      </c>
      <c r="O62" s="250"/>
    </row>
    <row r="63" spans="1:15" x14ac:dyDescent="0.3">
      <c r="A63" s="290"/>
      <c r="B63" s="291">
        <v>40725</v>
      </c>
      <c r="C63" s="309">
        <v>161.57764341644099</v>
      </c>
      <c r="D63" s="309">
        <v>131.86713719561101</v>
      </c>
      <c r="E63" s="309">
        <v>166.35828676656701</v>
      </c>
      <c r="F63" s="309">
        <v>167.261518839595</v>
      </c>
      <c r="G63" s="309">
        <v>131.34212993280801</v>
      </c>
      <c r="H63" s="309">
        <v>272.864872854439</v>
      </c>
      <c r="I63" s="309">
        <v>168.651188897043</v>
      </c>
      <c r="J63" s="309">
        <v>138.689726368436</v>
      </c>
      <c r="K63" s="309">
        <v>93.402418777666</v>
      </c>
      <c r="L63" s="309">
        <v>170.012790461799</v>
      </c>
      <c r="M63" s="309">
        <v>123.038346246294</v>
      </c>
      <c r="N63" s="310">
        <v>187.22531921695901</v>
      </c>
      <c r="O63" s="250"/>
    </row>
    <row r="64" spans="1:15" x14ac:dyDescent="0.3">
      <c r="A64" s="290"/>
      <c r="B64" s="291">
        <v>40756</v>
      </c>
      <c r="C64" s="309">
        <v>162.415854751539</v>
      </c>
      <c r="D64" s="309">
        <v>131.75097183691801</v>
      </c>
      <c r="E64" s="309">
        <v>168.15837497951</v>
      </c>
      <c r="F64" s="309">
        <v>168.192006415262</v>
      </c>
      <c r="G64" s="309">
        <v>131.00763750378599</v>
      </c>
      <c r="H64" s="309">
        <v>281.07069201363998</v>
      </c>
      <c r="I64" s="309">
        <v>171.21366754430699</v>
      </c>
      <c r="J64" s="309">
        <v>141.11375618824999</v>
      </c>
      <c r="K64" s="309">
        <v>93.548237852778001</v>
      </c>
      <c r="L64" s="309">
        <v>172.158411864247</v>
      </c>
      <c r="M64" s="309">
        <v>124.92048680344099</v>
      </c>
      <c r="N64" s="310">
        <v>198.28014480323401</v>
      </c>
      <c r="O64" s="250"/>
    </row>
    <row r="65" spans="1:15" x14ac:dyDescent="0.3">
      <c r="A65" s="290"/>
      <c r="B65" s="291">
        <v>40787</v>
      </c>
      <c r="C65" s="309">
        <v>164.61140279548101</v>
      </c>
      <c r="D65" s="309">
        <v>132.39281417977799</v>
      </c>
      <c r="E65" s="309">
        <v>170.40757132430801</v>
      </c>
      <c r="F65" s="309">
        <v>169.87889381816899</v>
      </c>
      <c r="G65" s="309">
        <v>133.524503935582</v>
      </c>
      <c r="H65" s="309">
        <v>286.6734676163</v>
      </c>
      <c r="I65" s="309">
        <v>173.53858451569101</v>
      </c>
      <c r="J65" s="309">
        <v>144.82009510558001</v>
      </c>
      <c r="K65" s="309">
        <v>94.473439742406995</v>
      </c>
      <c r="L65" s="309">
        <v>173.85073110178001</v>
      </c>
      <c r="M65" s="309">
        <v>127.92813438111401</v>
      </c>
      <c r="N65" s="310">
        <v>204.699237110947</v>
      </c>
      <c r="O65" s="250"/>
    </row>
    <row r="66" spans="1:15" x14ac:dyDescent="0.3">
      <c r="A66" s="290"/>
      <c r="B66" s="291">
        <v>40817</v>
      </c>
      <c r="C66" s="309">
        <v>166.636097596708</v>
      </c>
      <c r="D66" s="309">
        <v>132.920667885634</v>
      </c>
      <c r="E66" s="309">
        <v>173.303364351813</v>
      </c>
      <c r="F66" s="309">
        <v>171.39355577434199</v>
      </c>
      <c r="G66" s="309">
        <v>134.239613739216</v>
      </c>
      <c r="H66" s="309">
        <v>289.526668539718</v>
      </c>
      <c r="I66" s="309">
        <v>176.79677929485899</v>
      </c>
      <c r="J66" s="309">
        <v>147.520224801567</v>
      </c>
      <c r="K66" s="309">
        <v>95.249782942105995</v>
      </c>
      <c r="L66" s="309">
        <v>173.71976669697699</v>
      </c>
      <c r="M66" s="309">
        <v>130.61956057146301</v>
      </c>
      <c r="N66" s="310">
        <v>200.14454619128199</v>
      </c>
      <c r="O66" s="250"/>
    </row>
    <row r="67" spans="1:15" x14ac:dyDescent="0.3">
      <c r="A67" s="290"/>
      <c r="B67" s="291">
        <v>40848</v>
      </c>
      <c r="C67" s="309">
        <v>167.55498203191499</v>
      </c>
      <c r="D67" s="309">
        <v>134.21017606284599</v>
      </c>
      <c r="E67" s="309">
        <v>174.0746099664</v>
      </c>
      <c r="F67" s="309">
        <v>171.98912762240201</v>
      </c>
      <c r="G67" s="309">
        <v>134.23881754450801</v>
      </c>
      <c r="H67" s="309">
        <v>292.12320389092702</v>
      </c>
      <c r="I67" s="309">
        <v>177.41332664703901</v>
      </c>
      <c r="J67" s="309">
        <v>149.60778596906599</v>
      </c>
      <c r="K67" s="309">
        <v>95.724025831953995</v>
      </c>
      <c r="L67" s="309">
        <v>173.76517709413099</v>
      </c>
      <c r="M67" s="309">
        <v>131.37514571304001</v>
      </c>
      <c r="N67" s="310">
        <v>204.13809378819801</v>
      </c>
      <c r="O67" s="250"/>
    </row>
    <row r="68" spans="1:15" x14ac:dyDescent="0.3">
      <c r="A68" s="290"/>
      <c r="B68" s="291">
        <v>40878</v>
      </c>
      <c r="C68" s="309">
        <v>168.46660586353099</v>
      </c>
      <c r="D68" s="309">
        <v>135.16010877218201</v>
      </c>
      <c r="E68" s="309">
        <v>175.561421995111</v>
      </c>
      <c r="F68" s="309">
        <v>172.067574593551</v>
      </c>
      <c r="G68" s="309">
        <v>134.836721796067</v>
      </c>
      <c r="H68" s="309">
        <v>292.58454218045898</v>
      </c>
      <c r="I68" s="309">
        <v>178.36552795141699</v>
      </c>
      <c r="J68" s="309">
        <v>150.082333231001</v>
      </c>
      <c r="K68" s="309">
        <v>95.815016924088994</v>
      </c>
      <c r="L68" s="309">
        <v>175.603567036002</v>
      </c>
      <c r="M68" s="309">
        <v>131.95759376265599</v>
      </c>
      <c r="N68" s="310">
        <v>200.590503315603</v>
      </c>
      <c r="O68" s="250"/>
    </row>
    <row r="69" spans="1:15" x14ac:dyDescent="0.3">
      <c r="A69" s="290"/>
      <c r="B69" s="291">
        <v>40909</v>
      </c>
      <c r="C69" s="309">
        <v>169.546714346979</v>
      </c>
      <c r="D69" s="309">
        <v>139.122307127271</v>
      </c>
      <c r="E69" s="309">
        <v>174.89584778046199</v>
      </c>
      <c r="F69" s="309">
        <v>173.96790781610599</v>
      </c>
      <c r="G69" s="309">
        <v>135.633055795194</v>
      </c>
      <c r="H69" s="309">
        <v>296.03250528930897</v>
      </c>
      <c r="I69" s="309">
        <v>178.65753867926699</v>
      </c>
      <c r="J69" s="309">
        <v>150.700747266945</v>
      </c>
      <c r="K69" s="309">
        <v>95.845290287650997</v>
      </c>
      <c r="L69" s="309">
        <v>176.45506765780999</v>
      </c>
      <c r="M69" s="309">
        <v>131.25660258324899</v>
      </c>
      <c r="N69" s="310">
        <v>199.39545759741199</v>
      </c>
      <c r="O69" s="250"/>
    </row>
    <row r="70" spans="1:15" x14ac:dyDescent="0.3">
      <c r="A70" s="290"/>
      <c r="B70" s="291">
        <v>40940</v>
      </c>
      <c r="C70" s="309">
        <v>169.986384770922</v>
      </c>
      <c r="D70" s="309">
        <v>139.584490235674</v>
      </c>
      <c r="E70" s="309">
        <v>174.62868605497499</v>
      </c>
      <c r="F70" s="309">
        <v>175.827389154223</v>
      </c>
      <c r="G70" s="309">
        <v>135.35249944002501</v>
      </c>
      <c r="H70" s="309">
        <v>294.94358140312897</v>
      </c>
      <c r="I70" s="309">
        <v>178.19273210105999</v>
      </c>
      <c r="J70" s="309">
        <v>149.13139927837199</v>
      </c>
      <c r="K70" s="309">
        <v>94.530699660424006</v>
      </c>
      <c r="L70" s="309">
        <v>176.15963087444999</v>
      </c>
      <c r="M70" s="309">
        <v>128.74983637266001</v>
      </c>
      <c r="N70" s="310">
        <v>200.63913156374201</v>
      </c>
      <c r="O70" s="250"/>
    </row>
    <row r="71" spans="1:15" x14ac:dyDescent="0.3">
      <c r="A71" s="290"/>
      <c r="B71" s="291">
        <v>40969</v>
      </c>
      <c r="C71" s="309">
        <v>170.06085595658001</v>
      </c>
      <c r="D71" s="309">
        <v>140.12272715382099</v>
      </c>
      <c r="E71" s="309">
        <v>174.75812582944101</v>
      </c>
      <c r="F71" s="309">
        <v>176.691348818531</v>
      </c>
      <c r="G71" s="309">
        <v>135.28433119920101</v>
      </c>
      <c r="H71" s="309">
        <v>295.62949031732302</v>
      </c>
      <c r="I71" s="309">
        <v>178.029432473708</v>
      </c>
      <c r="J71" s="309">
        <v>149.60448085759</v>
      </c>
      <c r="K71" s="309">
        <v>94.697211325832995</v>
      </c>
      <c r="L71" s="309">
        <v>178.422061689815</v>
      </c>
      <c r="M71" s="309">
        <v>129.27542341963701</v>
      </c>
      <c r="N71" s="310">
        <v>197.84440323348201</v>
      </c>
      <c r="O71" s="250"/>
    </row>
    <row r="72" spans="1:15" x14ac:dyDescent="0.3">
      <c r="A72" s="290"/>
      <c r="B72" s="291">
        <v>41000</v>
      </c>
      <c r="C72" s="309">
        <v>169.86243555727299</v>
      </c>
      <c r="D72" s="309">
        <v>140.512160253182</v>
      </c>
      <c r="E72" s="309">
        <v>176.00727038927499</v>
      </c>
      <c r="F72" s="309">
        <v>177.43050169053799</v>
      </c>
      <c r="G72" s="309">
        <v>136.185147975376</v>
      </c>
      <c r="H72" s="309">
        <v>289.691476986807</v>
      </c>
      <c r="I72" s="309">
        <v>178.06090308206799</v>
      </c>
      <c r="J72" s="309">
        <v>151.176178040179</v>
      </c>
      <c r="K72" s="309">
        <v>95.161536739732995</v>
      </c>
      <c r="L72" s="309">
        <v>179.943337249558</v>
      </c>
      <c r="M72" s="309">
        <v>130.531792575867</v>
      </c>
      <c r="N72" s="310">
        <v>198.075426068984</v>
      </c>
      <c r="O72" s="250"/>
    </row>
    <row r="73" spans="1:15" x14ac:dyDescent="0.3">
      <c r="A73" s="290"/>
      <c r="B73" s="291">
        <v>41030</v>
      </c>
      <c r="C73" s="309">
        <v>169.92766927859401</v>
      </c>
      <c r="D73" s="309">
        <v>140.825842342122</v>
      </c>
      <c r="E73" s="309">
        <v>177.49400620217699</v>
      </c>
      <c r="F73" s="309">
        <v>178.97600452439301</v>
      </c>
      <c r="G73" s="309">
        <v>136.12425040159701</v>
      </c>
      <c r="H73" s="309">
        <v>288.34955104204897</v>
      </c>
      <c r="I73" s="309">
        <v>178.12774152313699</v>
      </c>
      <c r="J73" s="309">
        <v>153.644401653172</v>
      </c>
      <c r="K73" s="309">
        <v>95.701779518755004</v>
      </c>
      <c r="L73" s="309">
        <v>180.338158635638</v>
      </c>
      <c r="M73" s="309">
        <v>132.49158837840699</v>
      </c>
      <c r="N73" s="310">
        <v>197.626062863649</v>
      </c>
      <c r="O73" s="250"/>
    </row>
    <row r="74" spans="1:15" x14ac:dyDescent="0.3">
      <c r="A74" s="290"/>
      <c r="B74" s="291">
        <v>41061</v>
      </c>
      <c r="C74" s="309">
        <v>170.59305131983899</v>
      </c>
      <c r="D74" s="309">
        <v>141.34986124444001</v>
      </c>
      <c r="E74" s="309">
        <v>178.14603330051699</v>
      </c>
      <c r="F74" s="309">
        <v>179.45775319622399</v>
      </c>
      <c r="G74" s="309">
        <v>136.35927723313301</v>
      </c>
      <c r="H74" s="309">
        <v>288.55663376850703</v>
      </c>
      <c r="I74" s="309">
        <v>180.10924436882999</v>
      </c>
      <c r="J74" s="309">
        <v>156.28388244217899</v>
      </c>
      <c r="K74" s="309">
        <v>96.073519092325995</v>
      </c>
      <c r="L74" s="309">
        <v>180.82690425912901</v>
      </c>
      <c r="M74" s="309">
        <v>134.31936943019599</v>
      </c>
      <c r="N74" s="310">
        <v>200.618356040073</v>
      </c>
      <c r="O74" s="250"/>
    </row>
    <row r="75" spans="1:15" x14ac:dyDescent="0.3">
      <c r="B75" s="303" t="s">
        <v>118</v>
      </c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</row>
    <row r="76" spans="1:15" x14ac:dyDescent="0.3">
      <c r="B76" s="303"/>
      <c r="C76" s="285"/>
      <c r="D76" s="285"/>
      <c r="E76" s="285"/>
      <c r="F76" s="285"/>
      <c r="G76" s="285"/>
      <c r="H76" s="285"/>
      <c r="I76" s="285"/>
      <c r="J76" s="285"/>
      <c r="K76" s="285"/>
      <c r="L76" s="285"/>
      <c r="M76" s="285"/>
      <c r="N76" s="285"/>
    </row>
    <row r="77" spans="1:15" ht="18" customHeight="1" x14ac:dyDescent="0.3">
      <c r="B77" s="303"/>
      <c r="C77" s="285"/>
      <c r="D77" s="285"/>
      <c r="E77" s="285"/>
      <c r="F77" s="285"/>
      <c r="G77" s="285"/>
      <c r="H77" s="285"/>
      <c r="I77" s="285"/>
      <c r="J77" s="285"/>
      <c r="K77" s="285"/>
      <c r="L77" s="285"/>
      <c r="M77" s="285"/>
      <c r="N77" s="285"/>
    </row>
    <row r="78" spans="1:15" hidden="1" x14ac:dyDescent="0.3"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</row>
    <row r="80" spans="1:15" hidden="1" x14ac:dyDescent="0.3">
      <c r="C80" s="311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</row>
    <row r="81" spans="3:14" hidden="1" x14ac:dyDescent="0.3"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</row>
    <row r="82" spans="3:14" hidden="1" x14ac:dyDescent="0.3"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</row>
  </sheetData>
  <sheetProtection algorithmName="SHA-512" hashValue="8T3bgq+0MYDUPt/w0Vpq1GwacZ58YX/sh/vJEb/EkxrFj21NivUtgivpRN+gC3iElqRuxXXNwUxHxT0jd2Ot1g==" saltValue="ovUVBi/PsZYBOQTml9SCfQ==" spinCount="100000" sheet="1" objects="1" scenarios="1"/>
  <mergeCells count="1">
    <mergeCell ref="B1:B4"/>
  </mergeCells>
  <hyperlinks>
    <hyperlink ref="O4" location="Contenido!A1" tooltip="Regresar a contenido" display="Regresar" xr:uid="{8296E7EA-D5AA-495A-BFB8-12583A7B811B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0.499984740745262"/>
  </sheetPr>
  <dimension ref="A1:K251"/>
  <sheetViews>
    <sheetView zoomScaleNormal="100" workbookViewId="0"/>
  </sheetViews>
  <sheetFormatPr baseColWidth="10" defaultColWidth="0" defaultRowHeight="15" zeroHeight="1" x14ac:dyDescent="0.3"/>
  <cols>
    <col min="1" max="1" width="15.88671875" style="323" customWidth="1"/>
    <col min="2" max="2" width="26" style="323" customWidth="1"/>
    <col min="3" max="7" width="17" style="323" customWidth="1"/>
    <col min="8" max="8" width="47.109375" style="323" customWidth="1"/>
    <col min="9" max="10" width="17" style="323" customWidth="1"/>
    <col min="11" max="11" width="12.88671875" style="323" customWidth="1"/>
    <col min="12" max="16384" width="10.88671875" style="323" hidden="1"/>
  </cols>
  <sheetData>
    <row r="1" spans="1:11" s="1" customFormat="1" ht="18" customHeight="1" x14ac:dyDescent="0.2">
      <c r="B1" s="375"/>
      <c r="C1" s="2"/>
      <c r="D1" s="2"/>
      <c r="E1" s="2"/>
      <c r="F1" s="2"/>
      <c r="G1" s="2"/>
      <c r="H1" s="2"/>
      <c r="I1" s="2"/>
      <c r="J1" s="2"/>
      <c r="K1" s="2"/>
    </row>
    <row r="2" spans="1:11" s="1" customFormat="1" ht="22.15" customHeight="1" x14ac:dyDescent="0.2">
      <c r="B2" s="375"/>
      <c r="C2" s="3" t="s">
        <v>0</v>
      </c>
    </row>
    <row r="3" spans="1:11" s="1" customFormat="1" ht="22.15" customHeight="1" x14ac:dyDescent="0.2">
      <c r="B3" s="375"/>
      <c r="C3" s="3" t="s">
        <v>1</v>
      </c>
      <c r="G3" s="2"/>
      <c r="H3" s="2"/>
      <c r="I3" s="2"/>
      <c r="J3" s="2"/>
      <c r="K3" s="2"/>
    </row>
    <row r="4" spans="1:11" s="1" customFormat="1" ht="18" customHeight="1" x14ac:dyDescent="0.3">
      <c r="A4" s="237"/>
      <c r="B4" s="380"/>
      <c r="C4" s="19" t="s">
        <v>119</v>
      </c>
      <c r="D4" s="18"/>
      <c r="E4" s="18"/>
      <c r="F4" s="18"/>
      <c r="G4" s="18"/>
      <c r="H4" s="18"/>
      <c r="I4" s="18"/>
      <c r="J4" s="238"/>
      <c r="K4" s="20" t="s">
        <v>26</v>
      </c>
    </row>
    <row r="5" spans="1:11" s="250" customFormat="1" ht="11.1" customHeight="1" x14ac:dyDescent="0.3"/>
    <row r="6" spans="1:11" s="1" customFormat="1" ht="18" customHeight="1" collapsed="1" x14ac:dyDescent="0.2">
      <c r="B6" s="24" t="s">
        <v>120</v>
      </c>
      <c r="C6" s="25"/>
      <c r="D6" s="25"/>
      <c r="E6" s="25"/>
      <c r="F6" s="25"/>
      <c r="G6" s="25"/>
      <c r="H6" s="25"/>
      <c r="I6" s="25"/>
      <c r="J6" s="25"/>
      <c r="K6" s="25"/>
    </row>
    <row r="7" spans="1:11" s="250" customFormat="1" ht="18" customHeight="1" x14ac:dyDescent="0.3"/>
    <row r="8" spans="1:11" s="250" customFormat="1" ht="28.15" customHeight="1" x14ac:dyDescent="0.35">
      <c r="B8" s="256" t="s">
        <v>121</v>
      </c>
      <c r="C8" s="256" t="s">
        <v>122</v>
      </c>
      <c r="D8" s="256" t="s">
        <v>23</v>
      </c>
      <c r="E8" s="314"/>
      <c r="G8" s="21"/>
      <c r="H8" s="21"/>
      <c r="I8" s="21"/>
    </row>
    <row r="9" spans="1:11" s="250" customFormat="1" ht="45" customHeight="1" x14ac:dyDescent="0.35">
      <c r="B9" s="315" t="s">
        <v>96</v>
      </c>
      <c r="C9" s="316">
        <f>$J$30</f>
        <v>8.7551478199875898</v>
      </c>
      <c r="D9" s="316">
        <f>ROUND(C9/$C$21,5)</f>
        <v>0.23250999999999999</v>
      </c>
      <c r="E9" s="317"/>
      <c r="F9" s="318"/>
      <c r="G9" s="319"/>
      <c r="H9" s="21"/>
      <c r="I9" s="21"/>
    </row>
    <row r="10" spans="1:11" s="250" customFormat="1" ht="45" customHeight="1" x14ac:dyDescent="0.35">
      <c r="B10" s="315" t="s">
        <v>97</v>
      </c>
      <c r="C10" s="316">
        <f>$J$34</f>
        <v>0.25062316085415526</v>
      </c>
      <c r="D10" s="316">
        <f>ROUND(C10/$C$21,5)</f>
        <v>6.6600000000000001E-3</v>
      </c>
      <c r="E10" s="317"/>
      <c r="F10" s="318"/>
      <c r="G10" s="319"/>
      <c r="H10" s="21"/>
      <c r="I10" s="21"/>
    </row>
    <row r="11" spans="1:11" s="250" customFormat="1" ht="45" customHeight="1" x14ac:dyDescent="0.35">
      <c r="B11" s="315" t="s">
        <v>98</v>
      </c>
      <c r="C11" s="316">
        <f>$J$40</f>
        <v>2.9516531345850092</v>
      </c>
      <c r="D11" s="316">
        <f t="shared" ref="D11:D20" si="0">ROUND(C11/$C$21,5)</f>
        <v>7.8390000000000001E-2</v>
      </c>
      <c r="E11" s="317"/>
      <c r="F11" s="318"/>
      <c r="G11" s="319"/>
      <c r="H11" s="21"/>
      <c r="I11" s="21"/>
    </row>
    <row r="12" spans="1:11" s="250" customFormat="1" ht="45" customHeight="1" x14ac:dyDescent="0.35">
      <c r="B12" s="315" t="s">
        <v>99</v>
      </c>
      <c r="C12" s="316">
        <f>$J$103</f>
        <v>1.4464266270500539</v>
      </c>
      <c r="D12" s="316">
        <f t="shared" si="0"/>
        <v>3.841E-2</v>
      </c>
      <c r="E12" s="317"/>
      <c r="F12" s="318"/>
      <c r="G12" s="319"/>
      <c r="H12" s="21"/>
      <c r="I12" s="21"/>
    </row>
    <row r="13" spans="1:11" s="250" customFormat="1" ht="45" customHeight="1" x14ac:dyDescent="0.35">
      <c r="B13" s="315" t="s">
        <v>100</v>
      </c>
      <c r="C13" s="316">
        <f>$J$119</f>
        <v>1.0068307370085054</v>
      </c>
      <c r="D13" s="316">
        <f t="shared" si="0"/>
        <v>2.674E-2</v>
      </c>
      <c r="E13" s="317"/>
      <c r="F13" s="318"/>
      <c r="G13" s="319"/>
      <c r="H13" s="21"/>
      <c r="I13" s="21"/>
    </row>
    <row r="14" spans="1:11" s="250" customFormat="1" ht="45" customHeight="1" x14ac:dyDescent="0.35">
      <c r="B14" s="315" t="s">
        <v>101</v>
      </c>
      <c r="C14" s="316">
        <f>$J$135</f>
        <v>2.3730369586799869</v>
      </c>
      <c r="D14" s="316">
        <f t="shared" si="0"/>
        <v>6.3020000000000007E-2</v>
      </c>
      <c r="E14" s="317"/>
      <c r="F14" s="318"/>
      <c r="G14" s="319"/>
      <c r="H14" s="21"/>
      <c r="I14" s="21"/>
    </row>
    <row r="15" spans="1:11" s="250" customFormat="1" ht="45" customHeight="1" x14ac:dyDescent="0.35">
      <c r="B15" s="315" t="s">
        <v>102</v>
      </c>
      <c r="C15" s="316">
        <f>$J$153</f>
        <v>1.5895997167486071</v>
      </c>
      <c r="D15" s="316">
        <f t="shared" si="0"/>
        <v>4.2209999999999998E-2</v>
      </c>
      <c r="E15" s="317"/>
      <c r="F15" s="318"/>
      <c r="G15" s="319"/>
      <c r="H15" s="21"/>
      <c r="I15" s="21"/>
    </row>
    <row r="16" spans="1:11" s="250" customFormat="1" ht="45" customHeight="1" x14ac:dyDescent="0.35">
      <c r="B16" s="315" t="s">
        <v>103</v>
      </c>
      <c r="C16" s="316">
        <f>$J$170</f>
        <v>1.418923272102754</v>
      </c>
      <c r="D16" s="316">
        <f t="shared" si="0"/>
        <v>3.7679999999999998E-2</v>
      </c>
      <c r="E16" s="317"/>
      <c r="F16" s="318"/>
      <c r="G16" s="319"/>
      <c r="H16" s="21"/>
      <c r="I16" s="21"/>
    </row>
    <row r="17" spans="2:11" s="250" customFormat="1" ht="76.150000000000006" customHeight="1" x14ac:dyDescent="0.35">
      <c r="B17" s="315" t="s">
        <v>104</v>
      </c>
      <c r="C17" s="316">
        <f>$J$187</f>
        <v>3.5943907037045499</v>
      </c>
      <c r="D17" s="316">
        <f t="shared" si="0"/>
        <v>9.5460000000000003E-2</v>
      </c>
      <c r="E17" s="317"/>
      <c r="F17" s="318"/>
      <c r="G17" s="319"/>
    </row>
    <row r="18" spans="2:11" s="250" customFormat="1" ht="74.45" customHeight="1" x14ac:dyDescent="0.35">
      <c r="B18" s="315" t="s">
        <v>105</v>
      </c>
      <c r="C18" s="316">
        <f>$J$196</f>
        <v>2.1042758411839353</v>
      </c>
      <c r="D18" s="316">
        <f t="shared" si="0"/>
        <v>5.5879999999999999E-2</v>
      </c>
      <c r="E18" s="317"/>
      <c r="F18" s="318"/>
      <c r="G18" s="319"/>
    </row>
    <row r="19" spans="2:11" s="250" customFormat="1" ht="45" customHeight="1" x14ac:dyDescent="0.35">
      <c r="B19" s="315" t="s">
        <v>106</v>
      </c>
      <c r="C19" s="316">
        <f>$J$210</f>
        <v>11.513596454099531</v>
      </c>
      <c r="D19" s="316">
        <f t="shared" si="0"/>
        <v>0.30575999999999998</v>
      </c>
      <c r="E19" s="317"/>
      <c r="F19" s="318"/>
      <c r="G19" s="319"/>
    </row>
    <row r="20" spans="2:11" s="250" customFormat="1" ht="45" customHeight="1" x14ac:dyDescent="0.35">
      <c r="B20" s="315" t="s">
        <v>107</v>
      </c>
      <c r="C20" s="316">
        <f>$J$237</f>
        <v>0.65073362380648647</v>
      </c>
      <c r="D20" s="316">
        <f t="shared" si="0"/>
        <v>1.728E-2</v>
      </c>
      <c r="E20" s="317"/>
      <c r="F20" s="318"/>
      <c r="G20" s="319"/>
    </row>
    <row r="21" spans="2:11" s="250" customFormat="1" ht="33.6" customHeight="1" x14ac:dyDescent="0.3">
      <c r="B21" s="320" t="s">
        <v>123</v>
      </c>
      <c r="C21" s="321">
        <f>SUM(C9:C20)</f>
        <v>37.655238049811167</v>
      </c>
      <c r="D21" s="321">
        <f>SUM(D9:D20)</f>
        <v>1</v>
      </c>
      <c r="E21" s="322"/>
    </row>
    <row r="22" spans="2:11" s="250" customFormat="1" ht="16.5" x14ac:dyDescent="0.3"/>
    <row r="23" spans="2:11" s="250" customFormat="1" ht="16.5" x14ac:dyDescent="0.3"/>
    <row r="24" spans="2:11" s="1" customFormat="1" ht="18" customHeight="1" collapsed="1" x14ac:dyDescent="0.2">
      <c r="B24" s="24" t="s">
        <v>124</v>
      </c>
      <c r="C24" s="25"/>
      <c r="D24" s="25"/>
      <c r="E24" s="25"/>
      <c r="F24" s="25"/>
      <c r="G24" s="25"/>
      <c r="H24" s="25"/>
      <c r="I24" s="25"/>
      <c r="J24" s="25"/>
      <c r="K24" s="25"/>
    </row>
    <row r="25" spans="2:11" s="250" customFormat="1" ht="16.5" x14ac:dyDescent="0.3"/>
    <row r="26" spans="2:11" ht="71.45" customHeight="1" x14ac:dyDescent="0.3">
      <c r="B26" s="256" t="s">
        <v>125</v>
      </c>
      <c r="C26" s="256" t="s">
        <v>126</v>
      </c>
      <c r="D26" s="256" t="s">
        <v>127</v>
      </c>
      <c r="E26" s="256" t="s">
        <v>128</v>
      </c>
      <c r="F26" s="256" t="s">
        <v>129</v>
      </c>
      <c r="G26" s="256" t="s">
        <v>447</v>
      </c>
      <c r="H26" s="256" t="s">
        <v>130</v>
      </c>
      <c r="I26" s="256" t="s">
        <v>448</v>
      </c>
      <c r="J26" s="256" t="s">
        <v>123</v>
      </c>
    </row>
    <row r="27" spans="2:11" ht="3" customHeight="1" x14ac:dyDescent="0.3">
      <c r="B27" s="324"/>
      <c r="C27" s="324"/>
      <c r="D27" s="324"/>
      <c r="E27" s="324"/>
      <c r="F27" s="324"/>
      <c r="G27" s="324"/>
      <c r="H27" s="324"/>
      <c r="I27" s="324"/>
      <c r="J27" s="324"/>
    </row>
    <row r="28" spans="2:11" ht="14.45" customHeight="1" x14ac:dyDescent="0.3">
      <c r="B28" s="325"/>
      <c r="C28" s="325"/>
      <c r="D28" s="325"/>
      <c r="E28" s="325"/>
      <c r="F28" s="325"/>
      <c r="G28" s="325"/>
      <c r="H28" s="325" t="s">
        <v>85</v>
      </c>
      <c r="I28" s="326">
        <f>SUM(I30:I244)</f>
        <v>37.65523804981116</v>
      </c>
      <c r="J28" s="326">
        <f>SUM(J30:J244)</f>
        <v>37.655238049811167</v>
      </c>
    </row>
    <row r="29" spans="2:11" ht="4.9000000000000004" customHeight="1" x14ac:dyDescent="0.3">
      <c r="B29" s="327"/>
      <c r="C29" s="327"/>
      <c r="D29" s="327"/>
      <c r="E29" s="327"/>
      <c r="F29" s="327"/>
      <c r="G29" s="328"/>
      <c r="H29" s="329"/>
      <c r="I29" s="330"/>
      <c r="J29" s="330"/>
    </row>
    <row r="30" spans="2:11" x14ac:dyDescent="0.3">
      <c r="B30" s="331">
        <v>23</v>
      </c>
      <c r="C30" s="332">
        <v>236</v>
      </c>
      <c r="D30" s="332">
        <v>2361</v>
      </c>
      <c r="E30" s="333">
        <v>23611</v>
      </c>
      <c r="F30" s="334">
        <v>236111</v>
      </c>
      <c r="G30" s="332" t="s">
        <v>131</v>
      </c>
      <c r="H30" s="335" t="s">
        <v>132</v>
      </c>
      <c r="I30" s="336">
        <v>5.0909027698026641</v>
      </c>
      <c r="J30" s="413">
        <f>SUM($I$30:$I$33)</f>
        <v>8.7551478199875898</v>
      </c>
    </row>
    <row r="31" spans="2:11" ht="15.6" customHeight="1" x14ac:dyDescent="0.3">
      <c r="B31" s="337">
        <v>23</v>
      </c>
      <c r="C31" s="338">
        <v>236</v>
      </c>
      <c r="D31" s="338" t="s">
        <v>133</v>
      </c>
      <c r="E31" s="339">
        <v>23621</v>
      </c>
      <c r="F31" s="340">
        <v>236211</v>
      </c>
      <c r="G31" s="338" t="s">
        <v>134</v>
      </c>
      <c r="H31" s="341" t="s">
        <v>135</v>
      </c>
      <c r="I31" s="342">
        <v>0.78509240719528139</v>
      </c>
      <c r="J31" s="414"/>
    </row>
    <row r="32" spans="2:11" ht="15.6" customHeight="1" x14ac:dyDescent="0.3">
      <c r="B32" s="337">
        <v>23</v>
      </c>
      <c r="C32" s="338">
        <v>236</v>
      </c>
      <c r="D32" s="338">
        <v>2362</v>
      </c>
      <c r="E32" s="339">
        <v>23622</v>
      </c>
      <c r="F32" s="340">
        <v>236221</v>
      </c>
      <c r="G32" s="338" t="s">
        <v>136</v>
      </c>
      <c r="H32" s="341" t="s">
        <v>137</v>
      </c>
      <c r="I32" s="342">
        <v>1.969283674086757</v>
      </c>
      <c r="J32" s="414"/>
    </row>
    <row r="33" spans="2:10" ht="15.6" customHeight="1" x14ac:dyDescent="0.3">
      <c r="B33" s="343">
        <v>23</v>
      </c>
      <c r="C33" s="344">
        <v>237</v>
      </c>
      <c r="D33" s="344">
        <v>2373</v>
      </c>
      <c r="E33" s="345">
        <v>23731</v>
      </c>
      <c r="F33" s="346">
        <v>237312</v>
      </c>
      <c r="G33" s="344" t="s">
        <v>138</v>
      </c>
      <c r="H33" s="347" t="s">
        <v>139</v>
      </c>
      <c r="I33" s="348">
        <v>0.90986896890288727</v>
      </c>
      <c r="J33" s="415"/>
    </row>
    <row r="34" spans="2:10" x14ac:dyDescent="0.3">
      <c r="B34" s="331" t="s">
        <v>140</v>
      </c>
      <c r="C34" s="332">
        <v>321</v>
      </c>
      <c r="D34" s="349">
        <v>3211</v>
      </c>
      <c r="E34" s="332">
        <v>32111</v>
      </c>
      <c r="F34" s="350">
        <v>321111</v>
      </c>
      <c r="G34" s="351">
        <v>217</v>
      </c>
      <c r="H34" s="352" t="s">
        <v>141</v>
      </c>
      <c r="I34" s="336">
        <v>0.12036402555556974</v>
      </c>
      <c r="J34" s="413">
        <f>SUM($I$34:$I$39)</f>
        <v>0.25062316085415526</v>
      </c>
    </row>
    <row r="35" spans="2:10" x14ac:dyDescent="0.3">
      <c r="B35" s="337" t="s">
        <v>140</v>
      </c>
      <c r="C35" s="338">
        <v>321</v>
      </c>
      <c r="D35" s="353">
        <v>3212</v>
      </c>
      <c r="E35" s="338">
        <v>32121</v>
      </c>
      <c r="F35" s="354">
        <v>321210</v>
      </c>
      <c r="G35" s="338">
        <v>218</v>
      </c>
      <c r="H35" s="355" t="s">
        <v>142</v>
      </c>
      <c r="I35" s="342">
        <v>8.0683483748225319E-3</v>
      </c>
      <c r="J35" s="414"/>
    </row>
    <row r="36" spans="2:10" x14ac:dyDescent="0.3">
      <c r="B36" s="337" t="s">
        <v>140</v>
      </c>
      <c r="C36" s="338">
        <v>321</v>
      </c>
      <c r="D36" s="353">
        <v>3212</v>
      </c>
      <c r="E36" s="338">
        <v>32121</v>
      </c>
      <c r="F36" s="354">
        <v>321210</v>
      </c>
      <c r="G36" s="338">
        <v>219</v>
      </c>
      <c r="H36" s="355" t="s">
        <v>143</v>
      </c>
      <c r="I36" s="342">
        <v>1.0210990361868948E-2</v>
      </c>
      <c r="J36" s="414"/>
    </row>
    <row r="37" spans="2:10" x14ac:dyDescent="0.3">
      <c r="B37" s="337" t="s">
        <v>140</v>
      </c>
      <c r="C37" s="338">
        <v>321</v>
      </c>
      <c r="D37" s="353">
        <v>3219</v>
      </c>
      <c r="E37" s="338">
        <v>32191</v>
      </c>
      <c r="F37" s="354">
        <v>321910</v>
      </c>
      <c r="G37" s="338">
        <v>220</v>
      </c>
      <c r="H37" s="355" t="s">
        <v>144</v>
      </c>
      <c r="I37" s="342">
        <v>3.8466191009916398E-2</v>
      </c>
      <c r="J37" s="414"/>
    </row>
    <row r="38" spans="2:10" x14ac:dyDescent="0.3">
      <c r="B38" s="337" t="s">
        <v>140</v>
      </c>
      <c r="C38" s="338">
        <v>321</v>
      </c>
      <c r="D38" s="353">
        <v>3219</v>
      </c>
      <c r="E38" s="338">
        <v>32191</v>
      </c>
      <c r="F38" s="354">
        <v>321910</v>
      </c>
      <c r="G38" s="338">
        <v>221</v>
      </c>
      <c r="H38" s="355" t="s">
        <v>145</v>
      </c>
      <c r="I38" s="342">
        <v>2.2087883138031096E-2</v>
      </c>
      <c r="J38" s="414"/>
    </row>
    <row r="39" spans="2:10" x14ac:dyDescent="0.3">
      <c r="B39" s="343" t="s">
        <v>140</v>
      </c>
      <c r="C39" s="344">
        <v>321</v>
      </c>
      <c r="D39" s="356">
        <v>3219</v>
      </c>
      <c r="E39" s="344">
        <v>32192</v>
      </c>
      <c r="F39" s="357">
        <v>321920</v>
      </c>
      <c r="G39" s="358">
        <v>222</v>
      </c>
      <c r="H39" s="359" t="s">
        <v>146</v>
      </c>
      <c r="I39" s="348">
        <v>5.142572241394653E-2</v>
      </c>
      <c r="J39" s="415"/>
    </row>
    <row r="40" spans="2:10" x14ac:dyDescent="0.3">
      <c r="B40" s="331" t="s">
        <v>140</v>
      </c>
      <c r="C40" s="332">
        <v>325</v>
      </c>
      <c r="D40" s="349">
        <v>3251</v>
      </c>
      <c r="E40" s="332">
        <v>32511</v>
      </c>
      <c r="F40" s="349">
        <v>325110</v>
      </c>
      <c r="G40" s="332">
        <v>243</v>
      </c>
      <c r="H40" s="360" t="s">
        <v>147</v>
      </c>
      <c r="I40" s="342">
        <v>4.607438146230481E-2</v>
      </c>
      <c r="J40" s="417">
        <f>SUM($I$40:$I$102)</f>
        <v>2.9516531345850092</v>
      </c>
    </row>
    <row r="41" spans="2:10" x14ac:dyDescent="0.3">
      <c r="B41" s="337" t="s">
        <v>140</v>
      </c>
      <c r="C41" s="338">
        <v>325</v>
      </c>
      <c r="D41" s="353">
        <v>3251</v>
      </c>
      <c r="E41" s="338">
        <v>32511</v>
      </c>
      <c r="F41" s="353">
        <v>325110</v>
      </c>
      <c r="G41" s="338">
        <v>244</v>
      </c>
      <c r="H41" s="360" t="s">
        <v>148</v>
      </c>
      <c r="I41" s="342">
        <v>5.3146010045333264E-3</v>
      </c>
      <c r="J41" s="418"/>
    </row>
    <row r="42" spans="2:10" x14ac:dyDescent="0.3">
      <c r="B42" s="337" t="s">
        <v>140</v>
      </c>
      <c r="C42" s="338">
        <v>325</v>
      </c>
      <c r="D42" s="353">
        <v>3251</v>
      </c>
      <c r="E42" s="338">
        <v>32511</v>
      </c>
      <c r="F42" s="353">
        <v>325110</v>
      </c>
      <c r="G42" s="338">
        <v>245</v>
      </c>
      <c r="H42" s="360" t="s">
        <v>149</v>
      </c>
      <c r="I42" s="342">
        <v>9.3928973806334092E-3</v>
      </c>
      <c r="J42" s="418"/>
    </row>
    <row r="43" spans="2:10" x14ac:dyDescent="0.3">
      <c r="B43" s="337" t="s">
        <v>140</v>
      </c>
      <c r="C43" s="338">
        <v>325</v>
      </c>
      <c r="D43" s="353">
        <v>3251</v>
      </c>
      <c r="E43" s="338">
        <v>32511</v>
      </c>
      <c r="F43" s="353">
        <v>325110</v>
      </c>
      <c r="G43" s="338">
        <v>246</v>
      </c>
      <c r="H43" s="360" t="s">
        <v>150</v>
      </c>
      <c r="I43" s="342">
        <v>5.906932599297858E-3</v>
      </c>
      <c r="J43" s="418"/>
    </row>
    <row r="44" spans="2:10" x14ac:dyDescent="0.3">
      <c r="B44" s="337" t="s">
        <v>140</v>
      </c>
      <c r="C44" s="338">
        <v>325</v>
      </c>
      <c r="D44" s="353">
        <v>3251</v>
      </c>
      <c r="E44" s="338">
        <v>32511</v>
      </c>
      <c r="F44" s="353">
        <v>325110</v>
      </c>
      <c r="G44" s="338">
        <v>247</v>
      </c>
      <c r="H44" s="360" t="s">
        <v>151</v>
      </c>
      <c r="I44" s="342">
        <v>1.8950298865954538E-2</v>
      </c>
      <c r="J44" s="418"/>
    </row>
    <row r="45" spans="2:10" x14ac:dyDescent="0.3">
      <c r="B45" s="337" t="s">
        <v>140</v>
      </c>
      <c r="C45" s="338">
        <v>325</v>
      </c>
      <c r="D45" s="353">
        <v>3251</v>
      </c>
      <c r="E45" s="338">
        <v>32511</v>
      </c>
      <c r="F45" s="353">
        <v>325110</v>
      </c>
      <c r="G45" s="338">
        <v>248</v>
      </c>
      <c r="H45" s="360" t="s">
        <v>152</v>
      </c>
      <c r="I45" s="342">
        <v>2.9681150465681358E-2</v>
      </c>
      <c r="J45" s="418"/>
    </row>
    <row r="46" spans="2:10" x14ac:dyDescent="0.3">
      <c r="B46" s="337" t="s">
        <v>140</v>
      </c>
      <c r="C46" s="338">
        <v>325</v>
      </c>
      <c r="D46" s="353">
        <v>3251</v>
      </c>
      <c r="E46" s="338">
        <v>32511</v>
      </c>
      <c r="F46" s="353">
        <v>325110</v>
      </c>
      <c r="G46" s="338">
        <v>250</v>
      </c>
      <c r="H46" s="360" t="s">
        <v>153</v>
      </c>
      <c r="I46" s="342">
        <v>0.46985920822457533</v>
      </c>
      <c r="J46" s="418"/>
    </row>
    <row r="47" spans="2:10" x14ac:dyDescent="0.3">
      <c r="B47" s="337" t="s">
        <v>140</v>
      </c>
      <c r="C47" s="338">
        <v>325</v>
      </c>
      <c r="D47" s="353">
        <v>3251</v>
      </c>
      <c r="E47" s="338">
        <v>32512</v>
      </c>
      <c r="F47" s="353">
        <v>325120</v>
      </c>
      <c r="G47" s="338">
        <v>251</v>
      </c>
      <c r="H47" s="360" t="s">
        <v>154</v>
      </c>
      <c r="I47" s="342">
        <v>1.8798208464691175E-2</v>
      </c>
      <c r="J47" s="418"/>
    </row>
    <row r="48" spans="2:10" x14ac:dyDescent="0.3">
      <c r="B48" s="337" t="s">
        <v>140</v>
      </c>
      <c r="C48" s="338">
        <v>325</v>
      </c>
      <c r="D48" s="353">
        <v>3251</v>
      </c>
      <c r="E48" s="338">
        <v>32513</v>
      </c>
      <c r="F48" s="353">
        <v>325130</v>
      </c>
      <c r="G48" s="338">
        <v>252</v>
      </c>
      <c r="H48" s="360" t="s">
        <v>155</v>
      </c>
      <c r="I48" s="342">
        <v>2.4335023053148438E-2</v>
      </c>
      <c r="J48" s="418"/>
    </row>
    <row r="49" spans="2:10" x14ac:dyDescent="0.3">
      <c r="B49" s="337" t="s">
        <v>140</v>
      </c>
      <c r="C49" s="338">
        <v>325</v>
      </c>
      <c r="D49" s="353">
        <v>3251</v>
      </c>
      <c r="E49" s="338">
        <v>32518</v>
      </c>
      <c r="F49" s="353">
        <v>325180</v>
      </c>
      <c r="G49" s="338">
        <v>253</v>
      </c>
      <c r="H49" s="360" t="s">
        <v>156</v>
      </c>
      <c r="I49" s="342">
        <v>4.4977504752873425E-2</v>
      </c>
      <c r="J49" s="418"/>
    </row>
    <row r="50" spans="2:10" x14ac:dyDescent="0.3">
      <c r="B50" s="337" t="s">
        <v>140</v>
      </c>
      <c r="C50" s="338">
        <v>325</v>
      </c>
      <c r="D50" s="353">
        <v>3251</v>
      </c>
      <c r="E50" s="338">
        <v>32518</v>
      </c>
      <c r="F50" s="353">
        <v>325180</v>
      </c>
      <c r="G50" s="338">
        <v>254</v>
      </c>
      <c r="H50" s="360" t="s">
        <v>157</v>
      </c>
      <c r="I50" s="342">
        <v>9.4290027614325755E-3</v>
      </c>
      <c r="J50" s="418"/>
    </row>
    <row r="51" spans="2:10" x14ac:dyDescent="0.3">
      <c r="B51" s="337" t="s">
        <v>140</v>
      </c>
      <c r="C51" s="338">
        <v>325</v>
      </c>
      <c r="D51" s="353">
        <v>3251</v>
      </c>
      <c r="E51" s="338">
        <v>32518</v>
      </c>
      <c r="F51" s="353">
        <v>325180</v>
      </c>
      <c r="G51" s="338">
        <v>255</v>
      </c>
      <c r="H51" s="360" t="s">
        <v>158</v>
      </c>
      <c r="I51" s="342">
        <v>1.4947523091633899E-2</v>
      </c>
      <c r="J51" s="418"/>
    </row>
    <row r="52" spans="2:10" x14ac:dyDescent="0.3">
      <c r="B52" s="337" t="s">
        <v>140</v>
      </c>
      <c r="C52" s="338">
        <v>325</v>
      </c>
      <c r="D52" s="353">
        <v>3251</v>
      </c>
      <c r="E52" s="338">
        <v>32518</v>
      </c>
      <c r="F52" s="353">
        <v>325180</v>
      </c>
      <c r="G52" s="338">
        <v>256</v>
      </c>
      <c r="H52" s="360" t="s">
        <v>159</v>
      </c>
      <c r="I52" s="342">
        <v>1.9385665436443877E-2</v>
      </c>
      <c r="J52" s="418"/>
    </row>
    <row r="53" spans="2:10" x14ac:dyDescent="0.3">
      <c r="B53" s="337" t="s">
        <v>140</v>
      </c>
      <c r="C53" s="338">
        <v>325</v>
      </c>
      <c r="D53" s="353">
        <v>3251</v>
      </c>
      <c r="E53" s="338">
        <v>32518</v>
      </c>
      <c r="F53" s="353">
        <v>325180</v>
      </c>
      <c r="G53" s="338">
        <v>257</v>
      </c>
      <c r="H53" s="360" t="s">
        <v>160</v>
      </c>
      <c r="I53" s="342">
        <v>1.1006837467377418E-2</v>
      </c>
      <c r="J53" s="418"/>
    </row>
    <row r="54" spans="2:10" x14ac:dyDescent="0.3">
      <c r="B54" s="337" t="s">
        <v>140</v>
      </c>
      <c r="C54" s="338">
        <v>325</v>
      </c>
      <c r="D54" s="353">
        <v>3251</v>
      </c>
      <c r="E54" s="338">
        <v>32518</v>
      </c>
      <c r="F54" s="353">
        <v>325180</v>
      </c>
      <c r="G54" s="338">
        <v>258</v>
      </c>
      <c r="H54" s="360" t="s">
        <v>161</v>
      </c>
      <c r="I54" s="342">
        <v>2.9921030952532783E-2</v>
      </c>
      <c r="J54" s="418"/>
    </row>
    <row r="55" spans="2:10" x14ac:dyDescent="0.3">
      <c r="B55" s="337" t="s">
        <v>140</v>
      </c>
      <c r="C55" s="338">
        <v>325</v>
      </c>
      <c r="D55" s="353">
        <v>3251</v>
      </c>
      <c r="E55" s="338">
        <v>32519</v>
      </c>
      <c r="F55" s="353">
        <v>325190</v>
      </c>
      <c r="G55" s="338">
        <v>259</v>
      </c>
      <c r="H55" s="360" t="s">
        <v>162</v>
      </c>
      <c r="I55" s="342">
        <v>9.3798822814114363E-2</v>
      </c>
      <c r="J55" s="418"/>
    </row>
    <row r="56" spans="2:10" x14ac:dyDescent="0.3">
      <c r="B56" s="337" t="s">
        <v>140</v>
      </c>
      <c r="C56" s="338">
        <v>325</v>
      </c>
      <c r="D56" s="353">
        <v>3251</v>
      </c>
      <c r="E56" s="338">
        <v>32519</v>
      </c>
      <c r="F56" s="353">
        <v>325190</v>
      </c>
      <c r="G56" s="338">
        <v>260</v>
      </c>
      <c r="H56" s="360" t="s">
        <v>163</v>
      </c>
      <c r="I56" s="342">
        <v>2.018803126858355E-2</v>
      </c>
      <c r="J56" s="418"/>
    </row>
    <row r="57" spans="2:10" x14ac:dyDescent="0.3">
      <c r="B57" s="337" t="s">
        <v>140</v>
      </c>
      <c r="C57" s="338">
        <v>325</v>
      </c>
      <c r="D57" s="353">
        <v>3251</v>
      </c>
      <c r="E57" s="338">
        <v>32519</v>
      </c>
      <c r="F57" s="353">
        <v>325190</v>
      </c>
      <c r="G57" s="338">
        <v>261</v>
      </c>
      <c r="H57" s="360" t="s">
        <v>164</v>
      </c>
      <c r="I57" s="342">
        <v>1.9265400698882763E-2</v>
      </c>
      <c r="J57" s="418"/>
    </row>
    <row r="58" spans="2:10" x14ac:dyDescent="0.3">
      <c r="B58" s="337" t="s">
        <v>140</v>
      </c>
      <c r="C58" s="338">
        <v>325</v>
      </c>
      <c r="D58" s="353">
        <v>3252</v>
      </c>
      <c r="E58" s="338">
        <v>32521</v>
      </c>
      <c r="F58" s="353">
        <v>325211</v>
      </c>
      <c r="G58" s="338">
        <v>262</v>
      </c>
      <c r="H58" s="360" t="s">
        <v>165</v>
      </c>
      <c r="I58" s="342">
        <v>6.4673974277696625E-2</v>
      </c>
      <c r="J58" s="418"/>
    </row>
    <row r="59" spans="2:10" x14ac:dyDescent="0.3">
      <c r="B59" s="337" t="s">
        <v>140</v>
      </c>
      <c r="C59" s="338">
        <v>325</v>
      </c>
      <c r="D59" s="353">
        <v>3252</v>
      </c>
      <c r="E59" s="338">
        <v>32521</v>
      </c>
      <c r="F59" s="353">
        <v>325211</v>
      </c>
      <c r="G59" s="338">
        <v>263</v>
      </c>
      <c r="H59" s="360" t="s">
        <v>166</v>
      </c>
      <c r="I59" s="342">
        <v>5.0819740432552718E-2</v>
      </c>
      <c r="J59" s="418"/>
    </row>
    <row r="60" spans="2:10" x14ac:dyDescent="0.3">
      <c r="B60" s="337" t="s">
        <v>140</v>
      </c>
      <c r="C60" s="338">
        <v>325</v>
      </c>
      <c r="D60" s="353">
        <v>3252</v>
      </c>
      <c r="E60" s="338">
        <v>32521</v>
      </c>
      <c r="F60" s="353">
        <v>325211</v>
      </c>
      <c r="G60" s="338">
        <v>264</v>
      </c>
      <c r="H60" s="360" t="s">
        <v>167</v>
      </c>
      <c r="I60" s="342">
        <v>0.11311126795164976</v>
      </c>
      <c r="J60" s="418"/>
    </row>
    <row r="61" spans="2:10" x14ac:dyDescent="0.3">
      <c r="B61" s="337" t="s">
        <v>140</v>
      </c>
      <c r="C61" s="338">
        <v>325</v>
      </c>
      <c r="D61" s="353">
        <v>3252</v>
      </c>
      <c r="E61" s="338">
        <v>32521</v>
      </c>
      <c r="F61" s="353">
        <v>325211</v>
      </c>
      <c r="G61" s="338">
        <v>265</v>
      </c>
      <c r="H61" s="360" t="s">
        <v>168</v>
      </c>
      <c r="I61" s="342">
        <v>3.4766262006676936E-2</v>
      </c>
      <c r="J61" s="418"/>
    </row>
    <row r="62" spans="2:10" x14ac:dyDescent="0.3">
      <c r="B62" s="337" t="s">
        <v>140</v>
      </c>
      <c r="C62" s="338">
        <v>325</v>
      </c>
      <c r="D62" s="353">
        <v>3252</v>
      </c>
      <c r="E62" s="338">
        <v>32521</v>
      </c>
      <c r="F62" s="353">
        <v>325211</v>
      </c>
      <c r="G62" s="338">
        <v>266</v>
      </c>
      <c r="H62" s="360" t="s">
        <v>169</v>
      </c>
      <c r="I62" s="342">
        <v>0.11748854961861972</v>
      </c>
      <c r="J62" s="418"/>
    </row>
    <row r="63" spans="2:10" x14ac:dyDescent="0.3">
      <c r="B63" s="337" t="s">
        <v>140</v>
      </c>
      <c r="C63" s="338">
        <v>325</v>
      </c>
      <c r="D63" s="353">
        <v>3252</v>
      </c>
      <c r="E63" s="338">
        <v>32521</v>
      </c>
      <c r="F63" s="353">
        <v>325212</v>
      </c>
      <c r="G63" s="338">
        <v>267</v>
      </c>
      <c r="H63" s="360" t="s">
        <v>170</v>
      </c>
      <c r="I63" s="342">
        <v>3.150411885798076E-2</v>
      </c>
      <c r="J63" s="418"/>
    </row>
    <row r="64" spans="2:10" x14ac:dyDescent="0.3">
      <c r="B64" s="337" t="s">
        <v>140</v>
      </c>
      <c r="C64" s="338">
        <v>325</v>
      </c>
      <c r="D64" s="353">
        <v>3252</v>
      </c>
      <c r="E64" s="338">
        <v>32522</v>
      </c>
      <c r="F64" s="353">
        <v>325220</v>
      </c>
      <c r="G64" s="338">
        <v>268</v>
      </c>
      <c r="H64" s="360" t="s">
        <v>171</v>
      </c>
      <c r="I64" s="342">
        <v>2.2227862697063137E-2</v>
      </c>
      <c r="J64" s="418"/>
    </row>
    <row r="65" spans="2:10" x14ac:dyDescent="0.3">
      <c r="B65" s="337" t="s">
        <v>140</v>
      </c>
      <c r="C65" s="338">
        <v>325</v>
      </c>
      <c r="D65" s="353">
        <v>3252</v>
      </c>
      <c r="E65" s="338">
        <v>32522</v>
      </c>
      <c r="F65" s="353">
        <v>325220</v>
      </c>
      <c r="G65" s="338">
        <v>269</v>
      </c>
      <c r="H65" s="360" t="s">
        <v>172</v>
      </c>
      <c r="I65" s="342">
        <v>1.66747837414414E-2</v>
      </c>
      <c r="J65" s="418"/>
    </row>
    <row r="66" spans="2:10" x14ac:dyDescent="0.3">
      <c r="B66" s="337" t="s">
        <v>140</v>
      </c>
      <c r="C66" s="338">
        <v>325</v>
      </c>
      <c r="D66" s="353">
        <v>3252</v>
      </c>
      <c r="E66" s="338">
        <v>32522</v>
      </c>
      <c r="F66" s="353">
        <v>325220</v>
      </c>
      <c r="G66" s="338">
        <v>270</v>
      </c>
      <c r="H66" s="360" t="s">
        <v>173</v>
      </c>
      <c r="I66" s="342">
        <v>1.8521851231530061E-2</v>
      </c>
      <c r="J66" s="418"/>
    </row>
    <row r="67" spans="2:10" x14ac:dyDescent="0.3">
      <c r="B67" s="337" t="s">
        <v>140</v>
      </c>
      <c r="C67" s="338">
        <v>325</v>
      </c>
      <c r="D67" s="353">
        <v>3253</v>
      </c>
      <c r="E67" s="338">
        <v>32531</v>
      </c>
      <c r="F67" s="353">
        <v>325310</v>
      </c>
      <c r="G67" s="338">
        <v>271</v>
      </c>
      <c r="H67" s="360" t="s">
        <v>174</v>
      </c>
      <c r="I67" s="342">
        <v>8.9393620229538173E-2</v>
      </c>
      <c r="J67" s="418"/>
    </row>
    <row r="68" spans="2:10" x14ac:dyDescent="0.3">
      <c r="B68" s="337" t="s">
        <v>140</v>
      </c>
      <c r="C68" s="338">
        <v>325</v>
      </c>
      <c r="D68" s="353">
        <v>3253</v>
      </c>
      <c r="E68" s="338">
        <v>32532</v>
      </c>
      <c r="F68" s="353">
        <v>325320</v>
      </c>
      <c r="G68" s="338">
        <v>272</v>
      </c>
      <c r="H68" s="360" t="s">
        <v>175</v>
      </c>
      <c r="I68" s="342">
        <v>3.8008611013113529E-2</v>
      </c>
      <c r="J68" s="418"/>
    </row>
    <row r="69" spans="2:10" x14ac:dyDescent="0.3">
      <c r="B69" s="337" t="s">
        <v>140</v>
      </c>
      <c r="C69" s="338">
        <v>325</v>
      </c>
      <c r="D69" s="353">
        <v>3254</v>
      </c>
      <c r="E69" s="338">
        <v>32541</v>
      </c>
      <c r="F69" s="353">
        <v>325411</v>
      </c>
      <c r="G69" s="338">
        <v>273</v>
      </c>
      <c r="H69" s="360" t="s">
        <v>176</v>
      </c>
      <c r="I69" s="342">
        <v>3.1211198001952527E-2</v>
      </c>
      <c r="J69" s="418"/>
    </row>
    <row r="70" spans="2:10" x14ac:dyDescent="0.3">
      <c r="B70" s="337" t="s">
        <v>140</v>
      </c>
      <c r="C70" s="338">
        <v>325</v>
      </c>
      <c r="D70" s="353">
        <v>3254</v>
      </c>
      <c r="E70" s="338">
        <v>32541</v>
      </c>
      <c r="F70" s="353">
        <v>325412</v>
      </c>
      <c r="G70" s="338">
        <v>274</v>
      </c>
      <c r="H70" s="360" t="s">
        <v>177</v>
      </c>
      <c r="I70" s="342">
        <v>4.8854892387783969E-2</v>
      </c>
      <c r="J70" s="418"/>
    </row>
    <row r="71" spans="2:10" x14ac:dyDescent="0.3">
      <c r="B71" s="337" t="s">
        <v>140</v>
      </c>
      <c r="C71" s="338">
        <v>325</v>
      </c>
      <c r="D71" s="353">
        <v>3254</v>
      </c>
      <c r="E71" s="338">
        <v>32541</v>
      </c>
      <c r="F71" s="353">
        <v>325412</v>
      </c>
      <c r="G71" s="338">
        <v>275</v>
      </c>
      <c r="H71" s="360" t="s">
        <v>178</v>
      </c>
      <c r="I71" s="342">
        <v>0.10050954180876688</v>
      </c>
      <c r="J71" s="418"/>
    </row>
    <row r="72" spans="2:10" x14ac:dyDescent="0.3">
      <c r="B72" s="337" t="s">
        <v>140</v>
      </c>
      <c r="C72" s="338">
        <v>325</v>
      </c>
      <c r="D72" s="353">
        <v>3254</v>
      </c>
      <c r="E72" s="338">
        <v>32541</v>
      </c>
      <c r="F72" s="353">
        <v>325412</v>
      </c>
      <c r="G72" s="338">
        <v>276</v>
      </c>
      <c r="H72" s="360" t="s">
        <v>179</v>
      </c>
      <c r="I72" s="342">
        <v>1.4286312208394502E-2</v>
      </c>
      <c r="J72" s="418"/>
    </row>
    <row r="73" spans="2:10" x14ac:dyDescent="0.3">
      <c r="B73" s="337" t="s">
        <v>140</v>
      </c>
      <c r="C73" s="338">
        <v>325</v>
      </c>
      <c r="D73" s="353">
        <v>3254</v>
      </c>
      <c r="E73" s="338">
        <v>32541</v>
      </c>
      <c r="F73" s="353">
        <v>325412</v>
      </c>
      <c r="G73" s="338">
        <v>277</v>
      </c>
      <c r="H73" s="360" t="s">
        <v>180</v>
      </c>
      <c r="I73" s="342">
        <v>2.6115262778796063E-2</v>
      </c>
      <c r="J73" s="418"/>
    </row>
    <row r="74" spans="2:10" x14ac:dyDescent="0.3">
      <c r="B74" s="337" t="s">
        <v>140</v>
      </c>
      <c r="C74" s="338">
        <v>325</v>
      </c>
      <c r="D74" s="353">
        <v>3254</v>
      </c>
      <c r="E74" s="338">
        <v>32541</v>
      </c>
      <c r="F74" s="353">
        <v>325412</v>
      </c>
      <c r="G74" s="338">
        <v>278</v>
      </c>
      <c r="H74" s="360" t="s">
        <v>181</v>
      </c>
      <c r="I74" s="342">
        <v>3.2674334847503601E-2</v>
      </c>
      <c r="J74" s="418"/>
    </row>
    <row r="75" spans="2:10" x14ac:dyDescent="0.3">
      <c r="B75" s="337" t="s">
        <v>140</v>
      </c>
      <c r="C75" s="338">
        <v>325</v>
      </c>
      <c r="D75" s="353">
        <v>3254</v>
      </c>
      <c r="E75" s="338">
        <v>32541</v>
      </c>
      <c r="F75" s="353">
        <v>325412</v>
      </c>
      <c r="G75" s="338">
        <v>279</v>
      </c>
      <c r="H75" s="360" t="s">
        <v>182</v>
      </c>
      <c r="I75" s="342">
        <v>3.3338513049336743E-2</v>
      </c>
      <c r="J75" s="418"/>
    </row>
    <row r="76" spans="2:10" x14ac:dyDescent="0.3">
      <c r="B76" s="337" t="s">
        <v>140</v>
      </c>
      <c r="C76" s="338">
        <v>325</v>
      </c>
      <c r="D76" s="353">
        <v>3254</v>
      </c>
      <c r="E76" s="338">
        <v>32541</v>
      </c>
      <c r="F76" s="353">
        <v>325412</v>
      </c>
      <c r="G76" s="338">
        <v>280</v>
      </c>
      <c r="H76" s="360" t="s">
        <v>183</v>
      </c>
      <c r="I76" s="342">
        <v>9.6995227056468295E-3</v>
      </c>
      <c r="J76" s="418"/>
    </row>
    <row r="77" spans="2:10" x14ac:dyDescent="0.3">
      <c r="B77" s="337" t="s">
        <v>140</v>
      </c>
      <c r="C77" s="338">
        <v>325</v>
      </c>
      <c r="D77" s="353">
        <v>3254</v>
      </c>
      <c r="E77" s="338">
        <v>32541</v>
      </c>
      <c r="F77" s="353">
        <v>325412</v>
      </c>
      <c r="G77" s="338">
        <v>281</v>
      </c>
      <c r="H77" s="360" t="s">
        <v>184</v>
      </c>
      <c r="I77" s="342">
        <v>3.0742336425708811E-2</v>
      </c>
      <c r="J77" s="418"/>
    </row>
    <row r="78" spans="2:10" x14ac:dyDescent="0.3">
      <c r="B78" s="337" t="s">
        <v>140</v>
      </c>
      <c r="C78" s="338">
        <v>325</v>
      </c>
      <c r="D78" s="353">
        <v>3254</v>
      </c>
      <c r="E78" s="338">
        <v>32541</v>
      </c>
      <c r="F78" s="353">
        <v>325412</v>
      </c>
      <c r="G78" s="338">
        <v>282</v>
      </c>
      <c r="H78" s="360" t="s">
        <v>185</v>
      </c>
      <c r="I78" s="342">
        <v>6.7913593927905441E-2</v>
      </c>
      <c r="J78" s="418"/>
    </row>
    <row r="79" spans="2:10" x14ac:dyDescent="0.3">
      <c r="B79" s="337" t="s">
        <v>140</v>
      </c>
      <c r="C79" s="338">
        <v>325</v>
      </c>
      <c r="D79" s="353">
        <v>3254</v>
      </c>
      <c r="E79" s="338">
        <v>32541</v>
      </c>
      <c r="F79" s="353">
        <v>325412</v>
      </c>
      <c r="G79" s="338">
        <v>283</v>
      </c>
      <c r="H79" s="360" t="s">
        <v>186</v>
      </c>
      <c r="I79" s="342">
        <v>0.23506186071089707</v>
      </c>
      <c r="J79" s="418"/>
    </row>
    <row r="80" spans="2:10" x14ac:dyDescent="0.3">
      <c r="B80" s="337" t="s">
        <v>140</v>
      </c>
      <c r="C80" s="338">
        <v>325</v>
      </c>
      <c r="D80" s="353">
        <v>3255</v>
      </c>
      <c r="E80" s="338">
        <v>32551</v>
      </c>
      <c r="F80" s="353">
        <v>325510</v>
      </c>
      <c r="G80" s="338">
        <v>284</v>
      </c>
      <c r="H80" s="360" t="s">
        <v>187</v>
      </c>
      <c r="I80" s="342">
        <v>0.12700234630312349</v>
      </c>
      <c r="J80" s="418"/>
    </row>
    <row r="81" spans="2:10" x14ac:dyDescent="0.3">
      <c r="B81" s="337" t="s">
        <v>140</v>
      </c>
      <c r="C81" s="338">
        <v>325</v>
      </c>
      <c r="D81" s="353">
        <v>3255</v>
      </c>
      <c r="E81" s="338">
        <v>32551</v>
      </c>
      <c r="F81" s="353">
        <v>325510</v>
      </c>
      <c r="G81" s="338">
        <v>285</v>
      </c>
      <c r="H81" s="360" t="s">
        <v>188</v>
      </c>
      <c r="I81" s="342">
        <v>1.2605598439565355E-2</v>
      </c>
      <c r="J81" s="418"/>
    </row>
    <row r="82" spans="2:10" x14ac:dyDescent="0.3">
      <c r="B82" s="337" t="s">
        <v>140</v>
      </c>
      <c r="C82" s="338">
        <v>325</v>
      </c>
      <c r="D82" s="353">
        <v>3255</v>
      </c>
      <c r="E82" s="338">
        <v>32551</v>
      </c>
      <c r="F82" s="353">
        <v>325510</v>
      </c>
      <c r="G82" s="338">
        <v>286</v>
      </c>
      <c r="H82" s="360" t="s">
        <v>189</v>
      </c>
      <c r="I82" s="342">
        <v>1.6884738658027892E-2</v>
      </c>
      <c r="J82" s="418"/>
    </row>
    <row r="83" spans="2:10" x14ac:dyDescent="0.3">
      <c r="B83" s="337" t="s">
        <v>140</v>
      </c>
      <c r="C83" s="338">
        <v>325</v>
      </c>
      <c r="D83" s="353">
        <v>3255</v>
      </c>
      <c r="E83" s="338">
        <v>32551</v>
      </c>
      <c r="F83" s="353">
        <v>325510</v>
      </c>
      <c r="G83" s="338">
        <v>287</v>
      </c>
      <c r="H83" s="360" t="s">
        <v>190</v>
      </c>
      <c r="I83" s="342">
        <v>1.3280751754155896E-2</v>
      </c>
      <c r="J83" s="418"/>
    </row>
    <row r="84" spans="2:10" x14ac:dyDescent="0.3">
      <c r="B84" s="337" t="s">
        <v>140</v>
      </c>
      <c r="C84" s="338">
        <v>325</v>
      </c>
      <c r="D84" s="353">
        <v>3255</v>
      </c>
      <c r="E84" s="338">
        <v>32551</v>
      </c>
      <c r="F84" s="353">
        <v>325510</v>
      </c>
      <c r="G84" s="338">
        <v>289</v>
      </c>
      <c r="H84" s="360" t="s">
        <v>191</v>
      </c>
      <c r="I84" s="342">
        <v>3.9788969719944139E-2</v>
      </c>
      <c r="J84" s="418"/>
    </row>
    <row r="85" spans="2:10" x14ac:dyDescent="0.3">
      <c r="B85" s="337" t="s">
        <v>140</v>
      </c>
      <c r="C85" s="338">
        <v>325</v>
      </c>
      <c r="D85" s="353">
        <v>3255</v>
      </c>
      <c r="E85" s="338">
        <v>32552</v>
      </c>
      <c r="F85" s="353">
        <v>325520</v>
      </c>
      <c r="G85" s="338">
        <v>288</v>
      </c>
      <c r="H85" s="360" t="s">
        <v>192</v>
      </c>
      <c r="I85" s="342">
        <v>3.855470940456393E-2</v>
      </c>
      <c r="J85" s="418"/>
    </row>
    <row r="86" spans="2:10" x14ac:dyDescent="0.3">
      <c r="B86" s="337" t="s">
        <v>140</v>
      </c>
      <c r="C86" s="338">
        <v>325</v>
      </c>
      <c r="D86" s="353">
        <v>3256</v>
      </c>
      <c r="E86" s="338">
        <v>32561</v>
      </c>
      <c r="F86" s="353">
        <v>325610</v>
      </c>
      <c r="G86" s="338">
        <v>290</v>
      </c>
      <c r="H86" s="360" t="s">
        <v>193</v>
      </c>
      <c r="I86" s="342">
        <v>3.1679803588378311E-2</v>
      </c>
      <c r="J86" s="418"/>
    </row>
    <row r="87" spans="2:10" x14ac:dyDescent="0.3">
      <c r="B87" s="337" t="s">
        <v>140</v>
      </c>
      <c r="C87" s="338">
        <v>325</v>
      </c>
      <c r="D87" s="353">
        <v>3256</v>
      </c>
      <c r="E87" s="338">
        <v>32561</v>
      </c>
      <c r="F87" s="353">
        <v>325610</v>
      </c>
      <c r="G87" s="338">
        <v>291</v>
      </c>
      <c r="H87" s="360" t="s">
        <v>194</v>
      </c>
      <c r="I87" s="342">
        <v>2.9469778591370278E-2</v>
      </c>
      <c r="J87" s="418"/>
    </row>
    <row r="88" spans="2:10" x14ac:dyDescent="0.3">
      <c r="B88" s="337" t="s">
        <v>140</v>
      </c>
      <c r="C88" s="338">
        <v>325</v>
      </c>
      <c r="D88" s="353">
        <v>3256</v>
      </c>
      <c r="E88" s="338">
        <v>32561</v>
      </c>
      <c r="F88" s="353">
        <v>325610</v>
      </c>
      <c r="G88" s="338">
        <v>292</v>
      </c>
      <c r="H88" s="360" t="s">
        <v>195</v>
      </c>
      <c r="I88" s="342">
        <v>1.5621908436770656E-2</v>
      </c>
      <c r="J88" s="418"/>
    </row>
    <row r="89" spans="2:10" x14ac:dyDescent="0.3">
      <c r="B89" s="337" t="s">
        <v>140</v>
      </c>
      <c r="C89" s="338">
        <v>325</v>
      </c>
      <c r="D89" s="353">
        <v>3256</v>
      </c>
      <c r="E89" s="338">
        <v>32561</v>
      </c>
      <c r="F89" s="353">
        <v>325610</v>
      </c>
      <c r="G89" s="338">
        <v>293</v>
      </c>
      <c r="H89" s="360" t="s">
        <v>196</v>
      </c>
      <c r="I89" s="342">
        <v>3.5634442460457112E-2</v>
      </c>
      <c r="J89" s="418"/>
    </row>
    <row r="90" spans="2:10" x14ac:dyDescent="0.3">
      <c r="B90" s="337" t="s">
        <v>140</v>
      </c>
      <c r="C90" s="338">
        <v>325</v>
      </c>
      <c r="D90" s="353">
        <v>3256</v>
      </c>
      <c r="E90" s="338">
        <v>32561</v>
      </c>
      <c r="F90" s="353">
        <v>325610</v>
      </c>
      <c r="G90" s="338">
        <v>294</v>
      </c>
      <c r="H90" s="360" t="s">
        <v>197</v>
      </c>
      <c r="I90" s="342">
        <v>1.5398274289631732E-2</v>
      </c>
      <c r="J90" s="418"/>
    </row>
    <row r="91" spans="2:10" x14ac:dyDescent="0.3">
      <c r="B91" s="337" t="s">
        <v>140</v>
      </c>
      <c r="C91" s="338">
        <v>325</v>
      </c>
      <c r="D91" s="353">
        <v>3256</v>
      </c>
      <c r="E91" s="338">
        <v>32561</v>
      </c>
      <c r="F91" s="353">
        <v>325610</v>
      </c>
      <c r="G91" s="338">
        <v>295</v>
      </c>
      <c r="H91" s="360" t="s">
        <v>198</v>
      </c>
      <c r="I91" s="342">
        <v>0.14383740130353079</v>
      </c>
      <c r="J91" s="418"/>
    </row>
    <row r="92" spans="2:10" x14ac:dyDescent="0.3">
      <c r="B92" s="337" t="s">
        <v>140</v>
      </c>
      <c r="C92" s="338">
        <v>325</v>
      </c>
      <c r="D92" s="353">
        <v>3256</v>
      </c>
      <c r="E92" s="338">
        <v>32561</v>
      </c>
      <c r="F92" s="353">
        <v>325610</v>
      </c>
      <c r="G92" s="338">
        <v>296</v>
      </c>
      <c r="H92" s="360" t="s">
        <v>199</v>
      </c>
      <c r="I92" s="342">
        <v>3.6945647546322145E-2</v>
      </c>
      <c r="J92" s="418"/>
    </row>
    <row r="93" spans="2:10" x14ac:dyDescent="0.3">
      <c r="B93" s="337" t="s">
        <v>140</v>
      </c>
      <c r="C93" s="338">
        <v>325</v>
      </c>
      <c r="D93" s="353">
        <v>3256</v>
      </c>
      <c r="E93" s="338">
        <v>32562</v>
      </c>
      <c r="F93" s="353">
        <v>325620</v>
      </c>
      <c r="G93" s="338">
        <v>297</v>
      </c>
      <c r="H93" s="360" t="s">
        <v>200</v>
      </c>
      <c r="I93" s="342">
        <v>2.2311492046737266E-2</v>
      </c>
      <c r="J93" s="418"/>
    </row>
    <row r="94" spans="2:10" x14ac:dyDescent="0.3">
      <c r="B94" s="337" t="s">
        <v>140</v>
      </c>
      <c r="C94" s="338">
        <v>325</v>
      </c>
      <c r="D94" s="353">
        <v>3256</v>
      </c>
      <c r="E94" s="338">
        <v>32562</v>
      </c>
      <c r="F94" s="353">
        <v>325620</v>
      </c>
      <c r="G94" s="338">
        <v>298</v>
      </c>
      <c r="H94" s="360" t="s">
        <v>201</v>
      </c>
      <c r="I94" s="342">
        <v>7.6944049386745733E-2</v>
      </c>
      <c r="J94" s="418"/>
    </row>
    <row r="95" spans="2:10" x14ac:dyDescent="0.3">
      <c r="B95" s="337" t="s">
        <v>140</v>
      </c>
      <c r="C95" s="338">
        <v>325</v>
      </c>
      <c r="D95" s="353">
        <v>3256</v>
      </c>
      <c r="E95" s="338">
        <v>32562</v>
      </c>
      <c r="F95" s="353">
        <v>325620</v>
      </c>
      <c r="G95" s="338">
        <v>299</v>
      </c>
      <c r="H95" s="360" t="s">
        <v>202</v>
      </c>
      <c r="I95" s="342">
        <v>4.2084473683198086E-2</v>
      </c>
      <c r="J95" s="418"/>
    </row>
    <row r="96" spans="2:10" x14ac:dyDescent="0.3">
      <c r="B96" s="337" t="s">
        <v>140</v>
      </c>
      <c r="C96" s="338">
        <v>325</v>
      </c>
      <c r="D96" s="353">
        <v>3256</v>
      </c>
      <c r="E96" s="338">
        <v>32562</v>
      </c>
      <c r="F96" s="353">
        <v>325620</v>
      </c>
      <c r="G96" s="338">
        <v>300</v>
      </c>
      <c r="H96" s="360" t="s">
        <v>203</v>
      </c>
      <c r="I96" s="342">
        <v>1.2072573556281302E-2</v>
      </c>
      <c r="J96" s="418"/>
    </row>
    <row r="97" spans="2:10" x14ac:dyDescent="0.3">
      <c r="B97" s="337" t="s">
        <v>140</v>
      </c>
      <c r="C97" s="338">
        <v>325</v>
      </c>
      <c r="D97" s="353">
        <v>3256</v>
      </c>
      <c r="E97" s="338">
        <v>32562</v>
      </c>
      <c r="F97" s="353">
        <v>325620</v>
      </c>
      <c r="G97" s="338">
        <v>301</v>
      </c>
      <c r="H97" s="360" t="s">
        <v>204</v>
      </c>
      <c r="I97" s="342">
        <v>1.0268836849740113E-2</v>
      </c>
      <c r="J97" s="418"/>
    </row>
    <row r="98" spans="2:10" x14ac:dyDescent="0.3">
      <c r="B98" s="337" t="s">
        <v>140</v>
      </c>
      <c r="C98" s="338">
        <v>325</v>
      </c>
      <c r="D98" s="353">
        <v>3259</v>
      </c>
      <c r="E98" s="338">
        <v>32591</v>
      </c>
      <c r="F98" s="353">
        <v>325910</v>
      </c>
      <c r="G98" s="338">
        <v>302</v>
      </c>
      <c r="H98" s="360" t="s">
        <v>205</v>
      </c>
      <c r="I98" s="342">
        <v>2.1085960623599395E-2</v>
      </c>
      <c r="J98" s="418"/>
    </row>
    <row r="99" spans="2:10" x14ac:dyDescent="0.3">
      <c r="B99" s="337" t="s">
        <v>140</v>
      </c>
      <c r="C99" s="338">
        <v>325</v>
      </c>
      <c r="D99" s="353">
        <v>3259</v>
      </c>
      <c r="E99" s="338">
        <v>32599</v>
      </c>
      <c r="F99" s="353">
        <v>325992</v>
      </c>
      <c r="G99" s="338">
        <v>303</v>
      </c>
      <c r="H99" s="360" t="s">
        <v>206</v>
      </c>
      <c r="I99" s="342">
        <v>1.2451348349556369E-2</v>
      </c>
      <c r="J99" s="418"/>
    </row>
    <row r="100" spans="2:10" x14ac:dyDescent="0.3">
      <c r="B100" s="337" t="s">
        <v>140</v>
      </c>
      <c r="C100" s="338">
        <v>325</v>
      </c>
      <c r="D100" s="353">
        <v>3259</v>
      </c>
      <c r="E100" s="338">
        <v>32599</v>
      </c>
      <c r="F100" s="353">
        <v>325999</v>
      </c>
      <c r="G100" s="338">
        <v>304</v>
      </c>
      <c r="H100" s="360" t="s">
        <v>207</v>
      </c>
      <c r="I100" s="342">
        <v>1.3135735325044324E-2</v>
      </c>
      <c r="J100" s="418"/>
    </row>
    <row r="101" spans="2:10" x14ac:dyDescent="0.3">
      <c r="B101" s="337" t="s">
        <v>140</v>
      </c>
      <c r="C101" s="338">
        <v>325</v>
      </c>
      <c r="D101" s="353">
        <v>3259</v>
      </c>
      <c r="E101" s="338">
        <v>32599</v>
      </c>
      <c r="F101" s="353">
        <v>325999</v>
      </c>
      <c r="G101" s="338">
        <v>305</v>
      </c>
      <c r="H101" s="360" t="s">
        <v>208</v>
      </c>
      <c r="I101" s="342">
        <v>4.7881914750230202E-2</v>
      </c>
      <c r="J101" s="418"/>
    </row>
    <row r="102" spans="2:10" x14ac:dyDescent="0.3">
      <c r="B102" s="343" t="s">
        <v>140</v>
      </c>
      <c r="C102" s="344">
        <v>325</v>
      </c>
      <c r="D102" s="356">
        <v>3259</v>
      </c>
      <c r="E102" s="344">
        <v>32599</v>
      </c>
      <c r="F102" s="356">
        <v>325999</v>
      </c>
      <c r="G102" s="344">
        <v>306</v>
      </c>
      <c r="H102" s="360" t="s">
        <v>209</v>
      </c>
      <c r="I102" s="342">
        <v>1.7881847842784449E-2</v>
      </c>
      <c r="J102" s="418"/>
    </row>
    <row r="103" spans="2:10" x14ac:dyDescent="0.3">
      <c r="B103" s="332" t="s">
        <v>140</v>
      </c>
      <c r="C103" s="338">
        <v>326</v>
      </c>
      <c r="D103" s="353">
        <v>3261</v>
      </c>
      <c r="E103" s="338">
        <v>32611</v>
      </c>
      <c r="F103" s="353">
        <v>326110</v>
      </c>
      <c r="G103" s="338">
        <v>307</v>
      </c>
      <c r="H103" s="352" t="s">
        <v>210</v>
      </c>
      <c r="I103" s="336">
        <v>0.28285550223982653</v>
      </c>
      <c r="J103" s="413">
        <f>SUM($I$103:$I$118)</f>
        <v>1.4464266270500539</v>
      </c>
    </row>
    <row r="104" spans="2:10" x14ac:dyDescent="0.3">
      <c r="B104" s="338" t="s">
        <v>140</v>
      </c>
      <c r="C104" s="338">
        <v>326</v>
      </c>
      <c r="D104" s="353">
        <v>3261</v>
      </c>
      <c r="E104" s="338">
        <v>32612</v>
      </c>
      <c r="F104" s="353">
        <v>326120</v>
      </c>
      <c r="G104" s="338">
        <v>308</v>
      </c>
      <c r="H104" s="355" t="s">
        <v>211</v>
      </c>
      <c r="I104" s="342">
        <v>2.3215359644430975E-2</v>
      </c>
      <c r="J104" s="414"/>
    </row>
    <row r="105" spans="2:10" x14ac:dyDescent="0.3">
      <c r="B105" s="338" t="s">
        <v>140</v>
      </c>
      <c r="C105" s="338">
        <v>326</v>
      </c>
      <c r="D105" s="353">
        <v>3261</v>
      </c>
      <c r="E105" s="338">
        <v>32613</v>
      </c>
      <c r="F105" s="353">
        <v>326130</v>
      </c>
      <c r="G105" s="338">
        <v>309</v>
      </c>
      <c r="H105" s="355" t="s">
        <v>212</v>
      </c>
      <c r="I105" s="342">
        <v>3.3651462404500128E-2</v>
      </c>
      <c r="J105" s="414"/>
    </row>
    <row r="106" spans="2:10" x14ac:dyDescent="0.3">
      <c r="B106" s="338" t="s">
        <v>140</v>
      </c>
      <c r="C106" s="338">
        <v>326</v>
      </c>
      <c r="D106" s="353">
        <v>3261</v>
      </c>
      <c r="E106" s="338">
        <v>32614</v>
      </c>
      <c r="F106" s="353">
        <v>326140</v>
      </c>
      <c r="G106" s="338">
        <v>310</v>
      </c>
      <c r="H106" s="355" t="s">
        <v>213</v>
      </c>
      <c r="I106" s="342">
        <v>5.3173952595881854E-2</v>
      </c>
      <c r="J106" s="414"/>
    </row>
    <row r="107" spans="2:10" x14ac:dyDescent="0.3">
      <c r="B107" s="338" t="s">
        <v>140</v>
      </c>
      <c r="C107" s="338">
        <v>326</v>
      </c>
      <c r="D107" s="353">
        <v>3261</v>
      </c>
      <c r="E107" s="338">
        <v>32615</v>
      </c>
      <c r="F107" s="353">
        <v>326150</v>
      </c>
      <c r="G107" s="338">
        <v>311</v>
      </c>
      <c r="H107" s="355" t="s">
        <v>214</v>
      </c>
      <c r="I107" s="342">
        <v>5.8927695119346375E-2</v>
      </c>
      <c r="J107" s="414"/>
    </row>
    <row r="108" spans="2:10" x14ac:dyDescent="0.3">
      <c r="B108" s="338" t="s">
        <v>140</v>
      </c>
      <c r="C108" s="338">
        <v>326</v>
      </c>
      <c r="D108" s="353">
        <v>3261</v>
      </c>
      <c r="E108" s="338">
        <v>32616</v>
      </c>
      <c r="F108" s="353">
        <v>326160</v>
      </c>
      <c r="G108" s="338">
        <v>312</v>
      </c>
      <c r="H108" s="355" t="s">
        <v>215</v>
      </c>
      <c r="I108" s="342">
        <v>9.1232759246251821E-2</v>
      </c>
      <c r="J108" s="414"/>
    </row>
    <row r="109" spans="2:10" x14ac:dyDescent="0.3">
      <c r="B109" s="338" t="s">
        <v>140</v>
      </c>
      <c r="C109" s="338">
        <v>326</v>
      </c>
      <c r="D109" s="353">
        <v>3261</v>
      </c>
      <c r="E109" s="338">
        <v>32619</v>
      </c>
      <c r="F109" s="353">
        <v>326191</v>
      </c>
      <c r="G109" s="338">
        <v>313</v>
      </c>
      <c r="H109" s="355" t="s">
        <v>216</v>
      </c>
      <c r="I109" s="342">
        <v>6.3729948728001612E-2</v>
      </c>
      <c r="J109" s="414"/>
    </row>
    <row r="110" spans="2:10" x14ac:dyDescent="0.3">
      <c r="B110" s="338" t="s">
        <v>140</v>
      </c>
      <c r="C110" s="338">
        <v>326</v>
      </c>
      <c r="D110" s="353">
        <v>3261</v>
      </c>
      <c r="E110" s="338">
        <v>32619</v>
      </c>
      <c r="F110" s="353">
        <v>326192</v>
      </c>
      <c r="G110" s="338">
        <v>314</v>
      </c>
      <c r="H110" s="355" t="s">
        <v>217</v>
      </c>
      <c r="I110" s="342">
        <v>0.25583823950736051</v>
      </c>
      <c r="J110" s="414"/>
    </row>
    <row r="111" spans="2:10" x14ac:dyDescent="0.3">
      <c r="B111" s="338" t="s">
        <v>140</v>
      </c>
      <c r="C111" s="338">
        <v>326</v>
      </c>
      <c r="D111" s="353">
        <v>3261</v>
      </c>
      <c r="E111" s="338">
        <v>32619</v>
      </c>
      <c r="F111" s="353">
        <v>326193</v>
      </c>
      <c r="G111" s="338">
        <v>315</v>
      </c>
      <c r="H111" s="355" t="s">
        <v>218</v>
      </c>
      <c r="I111" s="342">
        <v>0.1259074237694853</v>
      </c>
      <c r="J111" s="414"/>
    </row>
    <row r="112" spans="2:10" x14ac:dyDescent="0.3">
      <c r="B112" s="338" t="s">
        <v>140</v>
      </c>
      <c r="C112" s="338">
        <v>326</v>
      </c>
      <c r="D112" s="353">
        <v>3261</v>
      </c>
      <c r="E112" s="338">
        <v>32619</v>
      </c>
      <c r="F112" s="353">
        <v>326194</v>
      </c>
      <c r="G112" s="338">
        <v>316</v>
      </c>
      <c r="H112" s="355" t="s">
        <v>219</v>
      </c>
      <c r="I112" s="342">
        <v>3.408170917863089E-2</v>
      </c>
      <c r="J112" s="414"/>
    </row>
    <row r="113" spans="2:10" x14ac:dyDescent="0.3">
      <c r="B113" s="338" t="s">
        <v>140</v>
      </c>
      <c r="C113" s="338">
        <v>326</v>
      </c>
      <c r="D113" s="353">
        <v>3261</v>
      </c>
      <c r="E113" s="338">
        <v>32619</v>
      </c>
      <c r="F113" s="353">
        <v>326194</v>
      </c>
      <c r="G113" s="338">
        <v>317</v>
      </c>
      <c r="H113" s="355" t="s">
        <v>220</v>
      </c>
      <c r="I113" s="342">
        <v>2.246934041615883E-2</v>
      </c>
      <c r="J113" s="414"/>
    </row>
    <row r="114" spans="2:10" x14ac:dyDescent="0.3">
      <c r="B114" s="338" t="s">
        <v>140</v>
      </c>
      <c r="C114" s="338">
        <v>326</v>
      </c>
      <c r="D114" s="353">
        <v>3261</v>
      </c>
      <c r="E114" s="338">
        <v>32619</v>
      </c>
      <c r="F114" s="353">
        <v>326199</v>
      </c>
      <c r="G114" s="338">
        <v>318</v>
      </c>
      <c r="H114" s="355" t="s">
        <v>221</v>
      </c>
      <c r="I114" s="342">
        <v>0.10393573837585161</v>
      </c>
      <c r="J114" s="414"/>
    </row>
    <row r="115" spans="2:10" x14ac:dyDescent="0.3">
      <c r="B115" s="338" t="s">
        <v>140</v>
      </c>
      <c r="C115" s="338">
        <v>326</v>
      </c>
      <c r="D115" s="353">
        <v>3262</v>
      </c>
      <c r="E115" s="338">
        <v>32621</v>
      </c>
      <c r="F115" s="353">
        <v>326211</v>
      </c>
      <c r="G115" s="338">
        <v>319</v>
      </c>
      <c r="H115" s="355" t="s">
        <v>222</v>
      </c>
      <c r="I115" s="342">
        <v>0.10030316714414102</v>
      </c>
      <c r="J115" s="414"/>
    </row>
    <row r="116" spans="2:10" x14ac:dyDescent="0.3">
      <c r="B116" s="338" t="s">
        <v>140</v>
      </c>
      <c r="C116" s="338">
        <v>326</v>
      </c>
      <c r="D116" s="353">
        <v>3262</v>
      </c>
      <c r="E116" s="338">
        <v>32622</v>
      </c>
      <c r="F116" s="353">
        <v>326220</v>
      </c>
      <c r="G116" s="338">
        <v>320</v>
      </c>
      <c r="H116" s="355" t="s">
        <v>223</v>
      </c>
      <c r="I116" s="342">
        <v>3.8479354655342572E-2</v>
      </c>
      <c r="J116" s="414"/>
    </row>
    <row r="117" spans="2:10" x14ac:dyDescent="0.3">
      <c r="B117" s="338" t="s">
        <v>140</v>
      </c>
      <c r="C117" s="338">
        <v>326</v>
      </c>
      <c r="D117" s="353">
        <v>3262</v>
      </c>
      <c r="E117" s="338">
        <v>32622</v>
      </c>
      <c r="F117" s="353">
        <v>326220</v>
      </c>
      <c r="G117" s="338">
        <v>321</v>
      </c>
      <c r="H117" s="355" t="s">
        <v>224</v>
      </c>
      <c r="I117" s="342">
        <v>1.9492975647021633E-2</v>
      </c>
      <c r="J117" s="414"/>
    </row>
    <row r="118" spans="2:10" x14ac:dyDescent="0.3">
      <c r="B118" s="338" t="s">
        <v>140</v>
      </c>
      <c r="C118" s="338">
        <v>326</v>
      </c>
      <c r="D118" s="353">
        <v>3262</v>
      </c>
      <c r="E118" s="338">
        <v>32629</v>
      </c>
      <c r="F118" s="353">
        <v>326290</v>
      </c>
      <c r="G118" s="338">
        <v>322</v>
      </c>
      <c r="H118" s="359" t="s">
        <v>225</v>
      </c>
      <c r="I118" s="348">
        <v>0.13913199837782217</v>
      </c>
      <c r="J118" s="415"/>
    </row>
    <row r="119" spans="2:10" x14ac:dyDescent="0.3">
      <c r="B119" s="331" t="s">
        <v>140</v>
      </c>
      <c r="C119" s="332">
        <v>327</v>
      </c>
      <c r="D119" s="349">
        <v>3271</v>
      </c>
      <c r="E119" s="332">
        <v>32711</v>
      </c>
      <c r="F119" s="349">
        <v>327112</v>
      </c>
      <c r="G119" s="332">
        <v>323</v>
      </c>
      <c r="H119" s="335" t="s">
        <v>226</v>
      </c>
      <c r="I119" s="361">
        <v>3.7064931590496272E-2</v>
      </c>
      <c r="J119" s="417">
        <f>SUM($I$119:$I$134)</f>
        <v>1.0068307370085054</v>
      </c>
    </row>
    <row r="120" spans="2:10" x14ac:dyDescent="0.3">
      <c r="B120" s="337" t="s">
        <v>140</v>
      </c>
      <c r="C120" s="338">
        <v>327</v>
      </c>
      <c r="D120" s="353">
        <v>3271</v>
      </c>
      <c r="E120" s="338">
        <v>32712</v>
      </c>
      <c r="F120" s="353">
        <v>327121</v>
      </c>
      <c r="G120" s="338">
        <v>324</v>
      </c>
      <c r="H120" s="341" t="s">
        <v>227</v>
      </c>
      <c r="I120" s="362">
        <v>6.670758984073806E-2</v>
      </c>
      <c r="J120" s="418"/>
    </row>
    <row r="121" spans="2:10" x14ac:dyDescent="0.3">
      <c r="B121" s="337" t="s">
        <v>140</v>
      </c>
      <c r="C121" s="338">
        <v>327</v>
      </c>
      <c r="D121" s="353">
        <v>3271</v>
      </c>
      <c r="E121" s="338">
        <v>32712</v>
      </c>
      <c r="F121" s="353">
        <v>327121</v>
      </c>
      <c r="G121" s="338">
        <v>325</v>
      </c>
      <c r="H121" s="341" t="s">
        <v>228</v>
      </c>
      <c r="I121" s="362">
        <v>2.0001357003467026E-2</v>
      </c>
      <c r="J121" s="418"/>
    </row>
    <row r="122" spans="2:10" x14ac:dyDescent="0.3">
      <c r="B122" s="337" t="s">
        <v>140</v>
      </c>
      <c r="C122" s="338">
        <v>327</v>
      </c>
      <c r="D122" s="353">
        <v>3271</v>
      </c>
      <c r="E122" s="338">
        <v>32712</v>
      </c>
      <c r="F122" s="353">
        <v>327122</v>
      </c>
      <c r="G122" s="338">
        <v>326</v>
      </c>
      <c r="H122" s="341" t="s">
        <v>229</v>
      </c>
      <c r="I122" s="362">
        <v>5.5116370884913481E-2</v>
      </c>
      <c r="J122" s="418"/>
    </row>
    <row r="123" spans="2:10" x14ac:dyDescent="0.3">
      <c r="B123" s="337" t="s">
        <v>140</v>
      </c>
      <c r="C123" s="338">
        <v>327</v>
      </c>
      <c r="D123" s="353">
        <v>3271</v>
      </c>
      <c r="E123" s="338">
        <v>32712</v>
      </c>
      <c r="F123" s="353">
        <v>327122</v>
      </c>
      <c r="G123" s="338">
        <v>327</v>
      </c>
      <c r="H123" s="341" t="s">
        <v>230</v>
      </c>
      <c r="I123" s="362">
        <v>1.1834567924434424E-2</v>
      </c>
      <c r="J123" s="418"/>
    </row>
    <row r="124" spans="2:10" x14ac:dyDescent="0.3">
      <c r="B124" s="337" t="s">
        <v>140</v>
      </c>
      <c r="C124" s="338">
        <v>327</v>
      </c>
      <c r="D124" s="353">
        <v>3272</v>
      </c>
      <c r="E124" s="338">
        <v>32721</v>
      </c>
      <c r="F124" s="353">
        <v>327211</v>
      </c>
      <c r="G124" s="338">
        <v>328</v>
      </c>
      <c r="H124" s="341" t="s">
        <v>231</v>
      </c>
      <c r="I124" s="362">
        <v>4.1067779474624776E-2</v>
      </c>
      <c r="J124" s="418"/>
    </row>
    <row r="125" spans="2:10" x14ac:dyDescent="0.3">
      <c r="B125" s="337" t="s">
        <v>140</v>
      </c>
      <c r="C125" s="338">
        <v>327</v>
      </c>
      <c r="D125" s="353">
        <v>3272</v>
      </c>
      <c r="E125" s="338">
        <v>32721</v>
      </c>
      <c r="F125" s="353">
        <v>327211</v>
      </c>
      <c r="G125" s="338">
        <v>329</v>
      </c>
      <c r="H125" s="341" t="s">
        <v>232</v>
      </c>
      <c r="I125" s="362">
        <v>5.7342029288267149E-2</v>
      </c>
      <c r="J125" s="418"/>
    </row>
    <row r="126" spans="2:10" x14ac:dyDescent="0.3">
      <c r="B126" s="337" t="s">
        <v>140</v>
      </c>
      <c r="C126" s="338">
        <v>327</v>
      </c>
      <c r="D126" s="353">
        <v>3272</v>
      </c>
      <c r="E126" s="338">
        <v>32721</v>
      </c>
      <c r="F126" s="353">
        <v>327213</v>
      </c>
      <c r="G126" s="338">
        <v>330</v>
      </c>
      <c r="H126" s="341" t="s">
        <v>233</v>
      </c>
      <c r="I126" s="362">
        <v>0.13861477635893224</v>
      </c>
      <c r="J126" s="418"/>
    </row>
    <row r="127" spans="2:10" x14ac:dyDescent="0.3">
      <c r="B127" s="337" t="s">
        <v>140</v>
      </c>
      <c r="C127" s="338">
        <v>327</v>
      </c>
      <c r="D127" s="353">
        <v>3272</v>
      </c>
      <c r="E127" s="338">
        <v>32721</v>
      </c>
      <c r="F127" s="353">
        <v>327215</v>
      </c>
      <c r="G127" s="338">
        <v>331</v>
      </c>
      <c r="H127" s="341" t="s">
        <v>234</v>
      </c>
      <c r="I127" s="362">
        <v>2.920980831204701E-2</v>
      </c>
      <c r="J127" s="418"/>
    </row>
    <row r="128" spans="2:10" x14ac:dyDescent="0.3">
      <c r="B128" s="337" t="s">
        <v>140</v>
      </c>
      <c r="C128" s="338">
        <v>327</v>
      </c>
      <c r="D128" s="353">
        <v>3273</v>
      </c>
      <c r="E128" s="338">
        <v>32731</v>
      </c>
      <c r="F128" s="353">
        <v>327310</v>
      </c>
      <c r="G128" s="338">
        <v>332</v>
      </c>
      <c r="H128" s="341" t="s">
        <v>235</v>
      </c>
      <c r="I128" s="362">
        <v>0.23573999216055255</v>
      </c>
      <c r="J128" s="418"/>
    </row>
    <row r="129" spans="2:10" x14ac:dyDescent="0.3">
      <c r="B129" s="337" t="s">
        <v>140</v>
      </c>
      <c r="C129" s="338">
        <v>327</v>
      </c>
      <c r="D129" s="353">
        <v>3273</v>
      </c>
      <c r="E129" s="338">
        <v>32732</v>
      </c>
      <c r="F129" s="353">
        <v>327320</v>
      </c>
      <c r="G129" s="338">
        <v>333</v>
      </c>
      <c r="H129" s="341" t="s">
        <v>236</v>
      </c>
      <c r="I129" s="362">
        <v>0.17137039338186388</v>
      </c>
      <c r="J129" s="418"/>
    </row>
    <row r="130" spans="2:10" x14ac:dyDescent="0.3">
      <c r="B130" s="337" t="s">
        <v>140</v>
      </c>
      <c r="C130" s="338">
        <v>327</v>
      </c>
      <c r="D130" s="353">
        <v>3273</v>
      </c>
      <c r="E130" s="338">
        <v>32733</v>
      </c>
      <c r="F130" s="353">
        <v>327330</v>
      </c>
      <c r="G130" s="338">
        <v>334</v>
      </c>
      <c r="H130" s="341" t="s">
        <v>237</v>
      </c>
      <c r="I130" s="362">
        <v>2.9921131906263804E-2</v>
      </c>
      <c r="J130" s="418"/>
    </row>
    <row r="131" spans="2:10" x14ac:dyDescent="0.3">
      <c r="B131" s="337" t="s">
        <v>140</v>
      </c>
      <c r="C131" s="338">
        <v>327</v>
      </c>
      <c r="D131" s="353">
        <v>3273</v>
      </c>
      <c r="E131" s="338">
        <v>32739</v>
      </c>
      <c r="F131" s="353">
        <v>327399</v>
      </c>
      <c r="G131" s="338">
        <v>335</v>
      </c>
      <c r="H131" s="341" t="s">
        <v>238</v>
      </c>
      <c r="I131" s="362">
        <v>3.9060945494225272E-2</v>
      </c>
      <c r="J131" s="418"/>
    </row>
    <row r="132" spans="2:10" x14ac:dyDescent="0.3">
      <c r="B132" s="337" t="s">
        <v>140</v>
      </c>
      <c r="C132" s="338">
        <v>327</v>
      </c>
      <c r="D132" s="353">
        <v>3274</v>
      </c>
      <c r="E132" s="338">
        <v>32741</v>
      </c>
      <c r="F132" s="353">
        <v>327410</v>
      </c>
      <c r="G132" s="338">
        <v>336</v>
      </c>
      <c r="H132" s="341" t="s">
        <v>239</v>
      </c>
      <c r="I132" s="362">
        <v>2.6909408092838861E-2</v>
      </c>
      <c r="J132" s="418"/>
    </row>
    <row r="133" spans="2:10" x14ac:dyDescent="0.3">
      <c r="B133" s="337" t="s">
        <v>140</v>
      </c>
      <c r="C133" s="338">
        <v>327</v>
      </c>
      <c r="D133" s="353">
        <v>3279</v>
      </c>
      <c r="E133" s="338">
        <v>32799</v>
      </c>
      <c r="F133" s="353">
        <v>327999</v>
      </c>
      <c r="G133" s="338">
        <v>337</v>
      </c>
      <c r="H133" s="341" t="s">
        <v>240</v>
      </c>
      <c r="I133" s="362">
        <v>2.814939392696374E-2</v>
      </c>
      <c r="J133" s="418"/>
    </row>
    <row r="134" spans="2:10" x14ac:dyDescent="0.3">
      <c r="B134" s="343" t="s">
        <v>140</v>
      </c>
      <c r="C134" s="344">
        <v>327</v>
      </c>
      <c r="D134" s="356">
        <v>3279</v>
      </c>
      <c r="E134" s="344">
        <v>32799</v>
      </c>
      <c r="F134" s="356">
        <v>327999</v>
      </c>
      <c r="G134" s="344">
        <v>338</v>
      </c>
      <c r="H134" s="347" t="s">
        <v>241</v>
      </c>
      <c r="I134" s="363">
        <v>1.8720261367876998E-2</v>
      </c>
      <c r="J134" s="419"/>
    </row>
    <row r="135" spans="2:10" x14ac:dyDescent="0.3">
      <c r="B135" s="332" t="s">
        <v>140</v>
      </c>
      <c r="C135" s="332">
        <v>331</v>
      </c>
      <c r="D135" s="349">
        <v>3311</v>
      </c>
      <c r="E135" s="332">
        <v>33111</v>
      </c>
      <c r="F135" s="331">
        <v>331111</v>
      </c>
      <c r="G135" s="332">
        <v>339</v>
      </c>
      <c r="H135" s="335" t="s">
        <v>242</v>
      </c>
      <c r="I135" s="361">
        <v>0.42227202428655075</v>
      </c>
      <c r="J135" s="417">
        <f>SUM($I$135:$I$152)</f>
        <v>2.3730369586799869</v>
      </c>
    </row>
    <row r="136" spans="2:10" x14ac:dyDescent="0.3">
      <c r="B136" s="338" t="s">
        <v>140</v>
      </c>
      <c r="C136" s="338">
        <v>331</v>
      </c>
      <c r="D136" s="353">
        <v>3311</v>
      </c>
      <c r="E136" s="338">
        <v>33111</v>
      </c>
      <c r="F136" s="337">
        <v>331111</v>
      </c>
      <c r="G136" s="338">
        <v>340</v>
      </c>
      <c r="H136" s="341" t="s">
        <v>243</v>
      </c>
      <c r="I136" s="362">
        <v>0.12728618492885083</v>
      </c>
      <c r="J136" s="418"/>
    </row>
    <row r="137" spans="2:10" x14ac:dyDescent="0.3">
      <c r="B137" s="338" t="s">
        <v>140</v>
      </c>
      <c r="C137" s="338">
        <v>331</v>
      </c>
      <c r="D137" s="353">
        <v>3311</v>
      </c>
      <c r="E137" s="338">
        <v>33111</v>
      </c>
      <c r="F137" s="337">
        <v>331111</v>
      </c>
      <c r="G137" s="338">
        <v>341</v>
      </c>
      <c r="H137" s="341" t="s">
        <v>244</v>
      </c>
      <c r="I137" s="362">
        <v>0.12304011066278586</v>
      </c>
      <c r="J137" s="418"/>
    </row>
    <row r="138" spans="2:10" x14ac:dyDescent="0.3">
      <c r="B138" s="338" t="s">
        <v>140</v>
      </c>
      <c r="C138" s="338">
        <v>331</v>
      </c>
      <c r="D138" s="353">
        <v>3311</v>
      </c>
      <c r="E138" s="338">
        <v>33111</v>
      </c>
      <c r="F138" s="337">
        <v>331112</v>
      </c>
      <c r="G138" s="338">
        <v>342</v>
      </c>
      <c r="H138" s="341" t="s">
        <v>245</v>
      </c>
      <c r="I138" s="362">
        <v>0.18555133513351227</v>
      </c>
      <c r="J138" s="418"/>
    </row>
    <row r="139" spans="2:10" x14ac:dyDescent="0.3">
      <c r="B139" s="338" t="s">
        <v>140</v>
      </c>
      <c r="C139" s="338">
        <v>331</v>
      </c>
      <c r="D139" s="353">
        <v>3312</v>
      </c>
      <c r="E139" s="338">
        <v>33121</v>
      </c>
      <c r="F139" s="337">
        <v>331210</v>
      </c>
      <c r="G139" s="338">
        <v>343</v>
      </c>
      <c r="H139" s="341" t="s">
        <v>246</v>
      </c>
      <c r="I139" s="362">
        <v>0.16834505884220399</v>
      </c>
      <c r="J139" s="418"/>
    </row>
    <row r="140" spans="2:10" x14ac:dyDescent="0.3">
      <c r="B140" s="338" t="s">
        <v>140</v>
      </c>
      <c r="C140" s="338">
        <v>331</v>
      </c>
      <c r="D140" s="353">
        <v>3312</v>
      </c>
      <c r="E140" s="338">
        <v>33122</v>
      </c>
      <c r="F140" s="337">
        <v>331220</v>
      </c>
      <c r="G140" s="338">
        <v>344</v>
      </c>
      <c r="H140" s="341" t="s">
        <v>247</v>
      </c>
      <c r="I140" s="362">
        <v>0.11830630728924868</v>
      </c>
      <c r="J140" s="418"/>
    </row>
    <row r="141" spans="2:10" x14ac:dyDescent="0.3">
      <c r="B141" s="338" t="s">
        <v>140</v>
      </c>
      <c r="C141" s="338">
        <v>331</v>
      </c>
      <c r="D141" s="353">
        <v>3312</v>
      </c>
      <c r="E141" s="338">
        <v>33122</v>
      </c>
      <c r="F141" s="337">
        <v>331220</v>
      </c>
      <c r="G141" s="338">
        <v>345</v>
      </c>
      <c r="H141" s="341" t="s">
        <v>248</v>
      </c>
      <c r="I141" s="362">
        <v>6.142957014173582E-2</v>
      </c>
      <c r="J141" s="418"/>
    </row>
    <row r="142" spans="2:10" x14ac:dyDescent="0.3">
      <c r="B142" s="338" t="s">
        <v>140</v>
      </c>
      <c r="C142" s="338">
        <v>331</v>
      </c>
      <c r="D142" s="353">
        <v>3312</v>
      </c>
      <c r="E142" s="338">
        <v>33122</v>
      </c>
      <c r="F142" s="337">
        <v>331220</v>
      </c>
      <c r="G142" s="338">
        <v>346</v>
      </c>
      <c r="H142" s="341" t="s">
        <v>249</v>
      </c>
      <c r="I142" s="362">
        <v>1.2154046822700194E-2</v>
      </c>
      <c r="J142" s="418"/>
    </row>
    <row r="143" spans="2:10" x14ac:dyDescent="0.3">
      <c r="B143" s="338" t="s">
        <v>140</v>
      </c>
      <c r="C143" s="338">
        <v>331</v>
      </c>
      <c r="D143" s="353">
        <v>3313</v>
      </c>
      <c r="E143" s="338">
        <v>33131</v>
      </c>
      <c r="F143" s="337">
        <v>331310</v>
      </c>
      <c r="G143" s="338">
        <v>347</v>
      </c>
      <c r="H143" s="341" t="s">
        <v>250</v>
      </c>
      <c r="I143" s="362">
        <v>7.3757863104166599E-2</v>
      </c>
      <c r="J143" s="418"/>
    </row>
    <row r="144" spans="2:10" x14ac:dyDescent="0.3">
      <c r="B144" s="338" t="s">
        <v>140</v>
      </c>
      <c r="C144" s="338">
        <v>331</v>
      </c>
      <c r="D144" s="353">
        <v>3314</v>
      </c>
      <c r="E144" s="338">
        <v>33141</v>
      </c>
      <c r="F144" s="337">
        <v>331411</v>
      </c>
      <c r="G144" s="338">
        <v>348</v>
      </c>
      <c r="H144" s="341" t="s">
        <v>251</v>
      </c>
      <c r="I144" s="362">
        <v>4.8314948568435045E-2</v>
      </c>
      <c r="J144" s="418"/>
    </row>
    <row r="145" spans="2:10" x14ac:dyDescent="0.3">
      <c r="B145" s="338" t="s">
        <v>140</v>
      </c>
      <c r="C145" s="338">
        <v>331</v>
      </c>
      <c r="D145" s="353">
        <v>3314</v>
      </c>
      <c r="E145" s="338">
        <v>33141</v>
      </c>
      <c r="F145" s="337">
        <v>331412</v>
      </c>
      <c r="G145" s="338">
        <v>349</v>
      </c>
      <c r="H145" s="341" t="s">
        <v>252</v>
      </c>
      <c r="I145" s="362">
        <v>0.34399804650232724</v>
      </c>
      <c r="J145" s="418"/>
    </row>
    <row r="146" spans="2:10" x14ac:dyDescent="0.3">
      <c r="B146" s="338" t="s">
        <v>140</v>
      </c>
      <c r="C146" s="338">
        <v>331</v>
      </c>
      <c r="D146" s="353">
        <v>3314</v>
      </c>
      <c r="E146" s="338">
        <v>33141</v>
      </c>
      <c r="F146" s="337">
        <v>331412</v>
      </c>
      <c r="G146" s="338">
        <v>350</v>
      </c>
      <c r="H146" s="341" t="s">
        <v>253</v>
      </c>
      <c r="I146" s="362">
        <v>0.3165794277902525</v>
      </c>
      <c r="J146" s="418"/>
    </row>
    <row r="147" spans="2:10" x14ac:dyDescent="0.3">
      <c r="B147" s="338" t="s">
        <v>140</v>
      </c>
      <c r="C147" s="338">
        <v>331</v>
      </c>
      <c r="D147" s="353">
        <v>3314</v>
      </c>
      <c r="E147" s="338">
        <v>33141</v>
      </c>
      <c r="F147" s="337">
        <v>331419</v>
      </c>
      <c r="G147" s="338">
        <v>351</v>
      </c>
      <c r="H147" s="341" t="s">
        <v>254</v>
      </c>
      <c r="I147" s="362">
        <v>3.3352423031274343E-2</v>
      </c>
      <c r="J147" s="418"/>
    </row>
    <row r="148" spans="2:10" x14ac:dyDescent="0.3">
      <c r="B148" s="338" t="s">
        <v>140</v>
      </c>
      <c r="C148" s="338">
        <v>331</v>
      </c>
      <c r="D148" s="353">
        <v>3314</v>
      </c>
      <c r="E148" s="338">
        <v>33141</v>
      </c>
      <c r="F148" s="337">
        <v>331419</v>
      </c>
      <c r="G148" s="338">
        <v>352</v>
      </c>
      <c r="H148" s="341" t="s">
        <v>255</v>
      </c>
      <c r="I148" s="362">
        <v>1.2563457467847693E-2</v>
      </c>
      <c r="J148" s="418"/>
    </row>
    <row r="149" spans="2:10" x14ac:dyDescent="0.3">
      <c r="B149" s="338" t="s">
        <v>140</v>
      </c>
      <c r="C149" s="338">
        <v>331</v>
      </c>
      <c r="D149" s="353">
        <v>3314</v>
      </c>
      <c r="E149" s="338">
        <v>33142</v>
      </c>
      <c r="F149" s="337">
        <v>331420</v>
      </c>
      <c r="G149" s="338">
        <v>353</v>
      </c>
      <c r="H149" s="341" t="s">
        <v>256</v>
      </c>
      <c r="I149" s="362">
        <v>2.1760064740485471E-2</v>
      </c>
      <c r="J149" s="418"/>
    </row>
    <row r="150" spans="2:10" x14ac:dyDescent="0.3">
      <c r="B150" s="338" t="s">
        <v>140</v>
      </c>
      <c r="C150" s="338">
        <v>331</v>
      </c>
      <c r="D150" s="353">
        <v>3314</v>
      </c>
      <c r="E150" s="338">
        <v>33142</v>
      </c>
      <c r="F150" s="337">
        <v>331420</v>
      </c>
      <c r="G150" s="338">
        <v>354</v>
      </c>
      <c r="H150" s="341" t="s">
        <v>257</v>
      </c>
      <c r="I150" s="362">
        <v>4.5900261514737979E-2</v>
      </c>
      <c r="J150" s="418"/>
    </row>
    <row r="151" spans="2:10" x14ac:dyDescent="0.3">
      <c r="B151" s="338" t="s">
        <v>140</v>
      </c>
      <c r="C151" s="338">
        <v>331</v>
      </c>
      <c r="D151" s="353">
        <v>3314</v>
      </c>
      <c r="E151" s="338">
        <v>33142</v>
      </c>
      <c r="F151" s="337">
        <v>331420</v>
      </c>
      <c r="G151" s="338">
        <v>355</v>
      </c>
      <c r="H151" s="341" t="s">
        <v>258</v>
      </c>
      <c r="I151" s="362">
        <v>0.1464879306948387</v>
      </c>
      <c r="J151" s="418"/>
    </row>
    <row r="152" spans="2:10" x14ac:dyDescent="0.3">
      <c r="B152" s="344" t="s">
        <v>140</v>
      </c>
      <c r="C152" s="344">
        <v>331</v>
      </c>
      <c r="D152" s="356">
        <v>3315</v>
      </c>
      <c r="E152" s="344">
        <v>33151</v>
      </c>
      <c r="F152" s="343">
        <v>331510</v>
      </c>
      <c r="G152" s="344">
        <v>356</v>
      </c>
      <c r="H152" s="347" t="s">
        <v>259</v>
      </c>
      <c r="I152" s="363">
        <v>0.11193789715803271</v>
      </c>
      <c r="J152" s="419"/>
    </row>
    <row r="153" spans="2:10" x14ac:dyDescent="0.3">
      <c r="B153" s="332" t="s">
        <v>140</v>
      </c>
      <c r="C153" s="332">
        <v>332</v>
      </c>
      <c r="D153" s="349">
        <v>3321</v>
      </c>
      <c r="E153" s="332">
        <v>33211</v>
      </c>
      <c r="F153" s="349">
        <v>332110</v>
      </c>
      <c r="G153" s="332">
        <v>357</v>
      </c>
      <c r="H153" s="335" t="s">
        <v>260</v>
      </c>
      <c r="I153" s="361">
        <v>4.5253843958582562E-2</v>
      </c>
      <c r="J153" s="417">
        <f>SUM($I$153:$I$169)</f>
        <v>1.5895997167486071</v>
      </c>
    </row>
    <row r="154" spans="2:10" x14ac:dyDescent="0.3">
      <c r="B154" s="338" t="s">
        <v>140</v>
      </c>
      <c r="C154" s="338">
        <v>332</v>
      </c>
      <c r="D154" s="353">
        <v>3322</v>
      </c>
      <c r="E154" s="338">
        <v>33221</v>
      </c>
      <c r="F154" s="353">
        <v>332211</v>
      </c>
      <c r="G154" s="338">
        <v>358</v>
      </c>
      <c r="H154" s="341" t="s">
        <v>261</v>
      </c>
      <c r="I154" s="362">
        <v>4.3374752502820024E-2</v>
      </c>
      <c r="J154" s="418"/>
    </row>
    <row r="155" spans="2:10" x14ac:dyDescent="0.3">
      <c r="B155" s="338" t="s">
        <v>140</v>
      </c>
      <c r="C155" s="338">
        <v>332</v>
      </c>
      <c r="D155" s="353">
        <v>3322</v>
      </c>
      <c r="E155" s="338">
        <v>33221</v>
      </c>
      <c r="F155" s="353">
        <v>332211</v>
      </c>
      <c r="G155" s="338">
        <v>359</v>
      </c>
      <c r="H155" s="341" t="s">
        <v>262</v>
      </c>
      <c r="I155" s="362">
        <v>6.5498795104006177E-2</v>
      </c>
      <c r="J155" s="418"/>
    </row>
    <row r="156" spans="2:10" x14ac:dyDescent="0.3">
      <c r="B156" s="338" t="s">
        <v>140</v>
      </c>
      <c r="C156" s="338">
        <v>332</v>
      </c>
      <c r="D156" s="353">
        <v>3322</v>
      </c>
      <c r="E156" s="338">
        <v>33221</v>
      </c>
      <c r="F156" s="353">
        <v>332212</v>
      </c>
      <c r="G156" s="338">
        <v>360</v>
      </c>
      <c r="H156" s="341" t="s">
        <v>263</v>
      </c>
      <c r="I156" s="362">
        <v>1.908304941674788E-2</v>
      </c>
      <c r="J156" s="418"/>
    </row>
    <row r="157" spans="2:10" x14ac:dyDescent="0.3">
      <c r="B157" s="338" t="s">
        <v>140</v>
      </c>
      <c r="C157" s="338">
        <v>332</v>
      </c>
      <c r="D157" s="353">
        <v>3323</v>
      </c>
      <c r="E157" s="338">
        <v>33231</v>
      </c>
      <c r="F157" s="353">
        <v>332310</v>
      </c>
      <c r="G157" s="338">
        <v>361</v>
      </c>
      <c r="H157" s="341" t="s">
        <v>264</v>
      </c>
      <c r="I157" s="362">
        <v>0.1207556935824915</v>
      </c>
      <c r="J157" s="418"/>
    </row>
    <row r="158" spans="2:10" x14ac:dyDescent="0.3">
      <c r="B158" s="338" t="s">
        <v>140</v>
      </c>
      <c r="C158" s="338">
        <v>332</v>
      </c>
      <c r="D158" s="353">
        <v>3323</v>
      </c>
      <c r="E158" s="338">
        <v>33232</v>
      </c>
      <c r="F158" s="353">
        <v>332320</v>
      </c>
      <c r="G158" s="338">
        <v>362</v>
      </c>
      <c r="H158" s="341" t="s">
        <v>265</v>
      </c>
      <c r="I158" s="362">
        <v>0.18254397396346331</v>
      </c>
      <c r="J158" s="418"/>
    </row>
    <row r="159" spans="2:10" x14ac:dyDescent="0.3">
      <c r="B159" s="338" t="s">
        <v>140</v>
      </c>
      <c r="C159" s="338">
        <v>332</v>
      </c>
      <c r="D159" s="353">
        <v>3324</v>
      </c>
      <c r="E159" s="338">
        <v>33241</v>
      </c>
      <c r="F159" s="353">
        <v>332410</v>
      </c>
      <c r="G159" s="338">
        <v>363</v>
      </c>
      <c r="H159" s="341" t="s">
        <v>266</v>
      </c>
      <c r="I159" s="362">
        <v>9.7031707408268372E-2</v>
      </c>
      <c r="J159" s="418"/>
    </row>
    <row r="160" spans="2:10" x14ac:dyDescent="0.3">
      <c r="B160" s="338" t="s">
        <v>140</v>
      </c>
      <c r="C160" s="338">
        <v>332</v>
      </c>
      <c r="D160" s="353">
        <v>3324</v>
      </c>
      <c r="E160" s="338">
        <v>33242</v>
      </c>
      <c r="F160" s="353">
        <v>332420</v>
      </c>
      <c r="G160" s="338">
        <v>364</v>
      </c>
      <c r="H160" s="341" t="s">
        <v>267</v>
      </c>
      <c r="I160" s="362">
        <v>0.16821422641229994</v>
      </c>
      <c r="J160" s="418"/>
    </row>
    <row r="161" spans="2:10" x14ac:dyDescent="0.3">
      <c r="B161" s="338" t="s">
        <v>140</v>
      </c>
      <c r="C161" s="338">
        <v>332</v>
      </c>
      <c r="D161" s="353">
        <v>3324</v>
      </c>
      <c r="E161" s="338">
        <v>33243</v>
      </c>
      <c r="F161" s="353">
        <v>332430</v>
      </c>
      <c r="G161" s="338">
        <v>365</v>
      </c>
      <c r="H161" s="341" t="s">
        <v>268</v>
      </c>
      <c r="I161" s="362">
        <v>0.11521536364090071</v>
      </c>
      <c r="J161" s="418"/>
    </row>
    <row r="162" spans="2:10" x14ac:dyDescent="0.3">
      <c r="B162" s="338" t="s">
        <v>140</v>
      </c>
      <c r="C162" s="338">
        <v>332</v>
      </c>
      <c r="D162" s="353">
        <v>3325</v>
      </c>
      <c r="E162" s="338">
        <v>33251</v>
      </c>
      <c r="F162" s="353">
        <v>332510</v>
      </c>
      <c r="G162" s="338">
        <v>366</v>
      </c>
      <c r="H162" s="341" t="s">
        <v>269</v>
      </c>
      <c r="I162" s="362">
        <v>0.1551982186067481</v>
      </c>
      <c r="J162" s="418"/>
    </row>
    <row r="163" spans="2:10" x14ac:dyDescent="0.3">
      <c r="B163" s="338" t="s">
        <v>140</v>
      </c>
      <c r="C163" s="338">
        <v>332</v>
      </c>
      <c r="D163" s="353">
        <v>3326</v>
      </c>
      <c r="E163" s="338">
        <v>33261</v>
      </c>
      <c r="F163" s="353">
        <v>332610</v>
      </c>
      <c r="G163" s="338">
        <v>367</v>
      </c>
      <c r="H163" s="341" t="s">
        <v>270</v>
      </c>
      <c r="I163" s="362">
        <v>4.2680706418568248E-2</v>
      </c>
      <c r="J163" s="418"/>
    </row>
    <row r="164" spans="2:10" x14ac:dyDescent="0.3">
      <c r="B164" s="338" t="s">
        <v>140</v>
      </c>
      <c r="C164" s="338">
        <v>332</v>
      </c>
      <c r="D164" s="353">
        <v>3326</v>
      </c>
      <c r="E164" s="338">
        <v>33261</v>
      </c>
      <c r="F164" s="353">
        <v>332610</v>
      </c>
      <c r="G164" s="338">
        <v>368</v>
      </c>
      <c r="H164" s="341" t="s">
        <v>271</v>
      </c>
      <c r="I164" s="362">
        <v>5.3131216718249295E-2</v>
      </c>
      <c r="J164" s="418"/>
    </row>
    <row r="165" spans="2:10" x14ac:dyDescent="0.3">
      <c r="B165" s="338" t="s">
        <v>140</v>
      </c>
      <c r="C165" s="338">
        <v>332</v>
      </c>
      <c r="D165" s="353">
        <v>3328</v>
      </c>
      <c r="E165" s="338">
        <v>33281</v>
      </c>
      <c r="F165" s="353">
        <v>332810</v>
      </c>
      <c r="G165" s="338">
        <v>369</v>
      </c>
      <c r="H165" s="341" t="s">
        <v>272</v>
      </c>
      <c r="I165" s="362">
        <v>0.12105799231903289</v>
      </c>
      <c r="J165" s="418"/>
    </row>
    <row r="166" spans="2:10" x14ac:dyDescent="0.3">
      <c r="B166" s="338" t="s">
        <v>140</v>
      </c>
      <c r="C166" s="338">
        <v>332</v>
      </c>
      <c r="D166" s="353">
        <v>3328</v>
      </c>
      <c r="E166" s="338">
        <v>33281</v>
      </c>
      <c r="F166" s="353">
        <v>332810</v>
      </c>
      <c r="G166" s="338">
        <v>370</v>
      </c>
      <c r="H166" s="341" t="s">
        <v>273</v>
      </c>
      <c r="I166" s="362">
        <v>2.1341261792863251E-2</v>
      </c>
      <c r="J166" s="418"/>
    </row>
    <row r="167" spans="2:10" x14ac:dyDescent="0.3">
      <c r="B167" s="338" t="s">
        <v>140</v>
      </c>
      <c r="C167" s="338">
        <v>332</v>
      </c>
      <c r="D167" s="353">
        <v>3329</v>
      </c>
      <c r="E167" s="338">
        <v>33291</v>
      </c>
      <c r="F167" s="353">
        <v>332910</v>
      </c>
      <c r="G167" s="338">
        <v>371</v>
      </c>
      <c r="H167" s="341" t="s">
        <v>274</v>
      </c>
      <c r="I167" s="362">
        <v>6.6093769523229054E-2</v>
      </c>
      <c r="J167" s="418"/>
    </row>
    <row r="168" spans="2:10" x14ac:dyDescent="0.3">
      <c r="B168" s="338" t="s">
        <v>140</v>
      </c>
      <c r="C168" s="338">
        <v>332</v>
      </c>
      <c r="D168" s="353">
        <v>3329</v>
      </c>
      <c r="E168" s="338">
        <v>33291</v>
      </c>
      <c r="F168" s="353">
        <v>332910</v>
      </c>
      <c r="G168" s="338">
        <v>372</v>
      </c>
      <c r="H168" s="341" t="s">
        <v>275</v>
      </c>
      <c r="I168" s="362">
        <v>0.10294872816968687</v>
      </c>
      <c r="J168" s="418"/>
    </row>
    <row r="169" spans="2:10" x14ac:dyDescent="0.3">
      <c r="B169" s="344" t="s">
        <v>140</v>
      </c>
      <c r="C169" s="344">
        <v>332</v>
      </c>
      <c r="D169" s="356">
        <v>3329</v>
      </c>
      <c r="E169" s="344">
        <v>33299</v>
      </c>
      <c r="F169" s="356">
        <v>332999</v>
      </c>
      <c r="G169" s="344">
        <v>373</v>
      </c>
      <c r="H169" s="347" t="s">
        <v>276</v>
      </c>
      <c r="I169" s="363">
        <v>0.17017641721064877</v>
      </c>
      <c r="J169" s="419"/>
    </row>
    <row r="170" spans="2:10" x14ac:dyDescent="0.3">
      <c r="B170" s="332" t="s">
        <v>140</v>
      </c>
      <c r="C170" s="332">
        <v>333</v>
      </c>
      <c r="D170" s="331">
        <v>3331</v>
      </c>
      <c r="E170" s="332">
        <v>33311</v>
      </c>
      <c r="F170" s="331">
        <v>333111</v>
      </c>
      <c r="G170" s="332">
        <v>374</v>
      </c>
      <c r="H170" s="335" t="s">
        <v>277</v>
      </c>
      <c r="I170" s="336">
        <v>3.4693521237990778E-2</v>
      </c>
      <c r="J170" s="417">
        <f>SUM($I$170:$I$186)</f>
        <v>1.418923272102754</v>
      </c>
    </row>
    <row r="171" spans="2:10" x14ac:dyDescent="0.3">
      <c r="B171" s="338" t="s">
        <v>140</v>
      </c>
      <c r="C171" s="338">
        <v>333</v>
      </c>
      <c r="D171" s="337">
        <v>3331</v>
      </c>
      <c r="E171" s="338">
        <v>33311</v>
      </c>
      <c r="F171" s="337">
        <v>333111</v>
      </c>
      <c r="G171" s="338">
        <v>375</v>
      </c>
      <c r="H171" s="341" t="s">
        <v>278</v>
      </c>
      <c r="I171" s="342">
        <v>1.9169692956390861E-2</v>
      </c>
      <c r="J171" s="418"/>
    </row>
    <row r="172" spans="2:10" x14ac:dyDescent="0.3">
      <c r="B172" s="338" t="s">
        <v>140</v>
      </c>
      <c r="C172" s="338">
        <v>333</v>
      </c>
      <c r="D172" s="337">
        <v>3331</v>
      </c>
      <c r="E172" s="338">
        <v>33312</v>
      </c>
      <c r="F172" s="337">
        <v>333120</v>
      </c>
      <c r="G172" s="338">
        <v>376</v>
      </c>
      <c r="H172" s="341" t="s">
        <v>279</v>
      </c>
      <c r="I172" s="342">
        <v>5.9103935095264487E-2</v>
      </c>
      <c r="J172" s="418"/>
    </row>
    <row r="173" spans="2:10" x14ac:dyDescent="0.3">
      <c r="B173" s="338" t="s">
        <v>140</v>
      </c>
      <c r="C173" s="338">
        <v>333</v>
      </c>
      <c r="D173" s="337">
        <v>3331</v>
      </c>
      <c r="E173" s="338">
        <v>33312</v>
      </c>
      <c r="F173" s="337">
        <v>333120</v>
      </c>
      <c r="G173" s="338">
        <v>377</v>
      </c>
      <c r="H173" s="341" t="s">
        <v>280</v>
      </c>
      <c r="I173" s="342">
        <v>1.3296457270309399E-2</v>
      </c>
      <c r="J173" s="418"/>
    </row>
    <row r="174" spans="2:10" x14ac:dyDescent="0.3">
      <c r="B174" s="338" t="s">
        <v>140</v>
      </c>
      <c r="C174" s="338">
        <v>333</v>
      </c>
      <c r="D174" s="337">
        <v>3332</v>
      </c>
      <c r="E174" s="338">
        <v>33324</v>
      </c>
      <c r="F174" s="337">
        <v>333243</v>
      </c>
      <c r="G174" s="338">
        <v>378</v>
      </c>
      <c r="H174" s="341" t="s">
        <v>281</v>
      </c>
      <c r="I174" s="342">
        <v>3.5246116723130022E-2</v>
      </c>
      <c r="J174" s="418"/>
    </row>
    <row r="175" spans="2:10" x14ac:dyDescent="0.3">
      <c r="B175" s="338" t="s">
        <v>140</v>
      </c>
      <c r="C175" s="338">
        <v>333</v>
      </c>
      <c r="D175" s="337">
        <v>3332</v>
      </c>
      <c r="E175" s="338">
        <v>33324</v>
      </c>
      <c r="F175" s="337">
        <v>333249</v>
      </c>
      <c r="G175" s="338">
        <v>379</v>
      </c>
      <c r="H175" s="341" t="s">
        <v>282</v>
      </c>
      <c r="I175" s="342">
        <v>1.8888363751977295E-2</v>
      </c>
      <c r="J175" s="418"/>
    </row>
    <row r="176" spans="2:10" x14ac:dyDescent="0.3">
      <c r="B176" s="338" t="s">
        <v>140</v>
      </c>
      <c r="C176" s="338">
        <v>333</v>
      </c>
      <c r="D176" s="337">
        <v>3334</v>
      </c>
      <c r="E176" s="338">
        <v>33341</v>
      </c>
      <c r="F176" s="337">
        <v>333411</v>
      </c>
      <c r="G176" s="338">
        <v>380</v>
      </c>
      <c r="H176" s="341" t="s">
        <v>283</v>
      </c>
      <c r="I176" s="342">
        <v>0.19715890138278036</v>
      </c>
      <c r="J176" s="418"/>
    </row>
    <row r="177" spans="2:10" x14ac:dyDescent="0.3">
      <c r="B177" s="338" t="s">
        <v>140</v>
      </c>
      <c r="C177" s="338">
        <v>333</v>
      </c>
      <c r="D177" s="337">
        <v>3334</v>
      </c>
      <c r="E177" s="338">
        <v>33341</v>
      </c>
      <c r="F177" s="337">
        <v>333412</v>
      </c>
      <c r="G177" s="338">
        <v>381</v>
      </c>
      <c r="H177" s="341" t="s">
        <v>284</v>
      </c>
      <c r="I177" s="342">
        <v>0.20000513318714983</v>
      </c>
      <c r="J177" s="418"/>
    </row>
    <row r="178" spans="2:10" x14ac:dyDescent="0.3">
      <c r="B178" s="338" t="s">
        <v>140</v>
      </c>
      <c r="C178" s="338">
        <v>333</v>
      </c>
      <c r="D178" s="337">
        <v>3336</v>
      </c>
      <c r="E178" s="338">
        <v>33361</v>
      </c>
      <c r="F178" s="337">
        <v>333610</v>
      </c>
      <c r="G178" s="338">
        <v>382</v>
      </c>
      <c r="H178" s="341" t="s">
        <v>285</v>
      </c>
      <c r="I178" s="342">
        <v>0.37280578855315805</v>
      </c>
      <c r="J178" s="418"/>
    </row>
    <row r="179" spans="2:10" x14ac:dyDescent="0.3">
      <c r="B179" s="338" t="s">
        <v>140</v>
      </c>
      <c r="C179" s="338">
        <v>333</v>
      </c>
      <c r="D179" s="337">
        <v>3336</v>
      </c>
      <c r="E179" s="338">
        <v>33361</v>
      </c>
      <c r="F179" s="337">
        <v>333610</v>
      </c>
      <c r="G179" s="338">
        <v>383</v>
      </c>
      <c r="H179" s="341" t="s">
        <v>286</v>
      </c>
      <c r="I179" s="342">
        <v>0.11650504755460772</v>
      </c>
      <c r="J179" s="418"/>
    </row>
    <row r="180" spans="2:10" x14ac:dyDescent="0.3">
      <c r="B180" s="338" t="s">
        <v>140</v>
      </c>
      <c r="C180" s="338">
        <v>333</v>
      </c>
      <c r="D180" s="337">
        <v>3339</v>
      </c>
      <c r="E180" s="338">
        <v>33391</v>
      </c>
      <c r="F180" s="337">
        <v>333910</v>
      </c>
      <c r="G180" s="338">
        <v>384</v>
      </c>
      <c r="H180" s="341" t="s">
        <v>287</v>
      </c>
      <c r="I180" s="342">
        <v>0.15252695043469752</v>
      </c>
      <c r="J180" s="418"/>
    </row>
    <row r="181" spans="2:10" x14ac:dyDescent="0.3">
      <c r="B181" s="338" t="s">
        <v>140</v>
      </c>
      <c r="C181" s="338">
        <v>333</v>
      </c>
      <c r="D181" s="337">
        <v>3339</v>
      </c>
      <c r="E181" s="338">
        <v>33392</v>
      </c>
      <c r="F181" s="337">
        <v>333920</v>
      </c>
      <c r="G181" s="338">
        <v>385</v>
      </c>
      <c r="H181" s="341" t="s">
        <v>288</v>
      </c>
      <c r="I181" s="342">
        <v>1.1051873647880952E-2</v>
      </c>
      <c r="J181" s="418"/>
    </row>
    <row r="182" spans="2:10" x14ac:dyDescent="0.3">
      <c r="B182" s="338" t="s">
        <v>140</v>
      </c>
      <c r="C182" s="338">
        <v>333</v>
      </c>
      <c r="D182" s="337">
        <v>3339</v>
      </c>
      <c r="E182" s="338">
        <v>33392</v>
      </c>
      <c r="F182" s="337">
        <v>333920</v>
      </c>
      <c r="G182" s="338">
        <v>386</v>
      </c>
      <c r="H182" s="341" t="s">
        <v>289</v>
      </c>
      <c r="I182" s="342">
        <v>3.5313521366034002E-2</v>
      </c>
      <c r="J182" s="418"/>
    </row>
    <row r="183" spans="2:10" x14ac:dyDescent="0.3">
      <c r="B183" s="338" t="s">
        <v>140</v>
      </c>
      <c r="C183" s="338">
        <v>333</v>
      </c>
      <c r="D183" s="337">
        <v>3339</v>
      </c>
      <c r="E183" s="338">
        <v>33399</v>
      </c>
      <c r="F183" s="337">
        <v>333991</v>
      </c>
      <c r="G183" s="338">
        <v>387</v>
      </c>
      <c r="H183" s="341" t="s">
        <v>290</v>
      </c>
      <c r="I183" s="342">
        <v>9.401539741106307E-3</v>
      </c>
      <c r="J183" s="418"/>
    </row>
    <row r="184" spans="2:10" x14ac:dyDescent="0.3">
      <c r="B184" s="338" t="s">
        <v>140</v>
      </c>
      <c r="C184" s="338">
        <v>333</v>
      </c>
      <c r="D184" s="337">
        <v>3339</v>
      </c>
      <c r="E184" s="338">
        <v>33399</v>
      </c>
      <c r="F184" s="337">
        <v>333991</v>
      </c>
      <c r="G184" s="338">
        <v>388</v>
      </c>
      <c r="H184" s="341" t="s">
        <v>291</v>
      </c>
      <c r="I184" s="342">
        <v>2.1927391944151192E-2</v>
      </c>
      <c r="J184" s="418"/>
    </row>
    <row r="185" spans="2:10" x14ac:dyDescent="0.3">
      <c r="B185" s="338" t="s">
        <v>140</v>
      </c>
      <c r="C185" s="338">
        <v>333</v>
      </c>
      <c r="D185" s="337">
        <v>3339</v>
      </c>
      <c r="E185" s="338">
        <v>33399</v>
      </c>
      <c r="F185" s="337">
        <v>333999</v>
      </c>
      <c r="G185" s="338">
        <v>389</v>
      </c>
      <c r="H185" s="341" t="s">
        <v>292</v>
      </c>
      <c r="I185" s="342">
        <v>3.8558848507535513E-2</v>
      </c>
      <c r="J185" s="418"/>
    </row>
    <row r="186" spans="2:10" x14ac:dyDescent="0.3">
      <c r="B186" s="344" t="s">
        <v>140</v>
      </c>
      <c r="C186" s="344">
        <v>333</v>
      </c>
      <c r="D186" s="343">
        <v>3339</v>
      </c>
      <c r="E186" s="344">
        <v>33399</v>
      </c>
      <c r="F186" s="343">
        <v>333999</v>
      </c>
      <c r="G186" s="344">
        <v>390</v>
      </c>
      <c r="H186" s="347" t="s">
        <v>293</v>
      </c>
      <c r="I186" s="348">
        <v>8.3270188748589866E-2</v>
      </c>
      <c r="J186" s="419"/>
    </row>
    <row r="187" spans="2:10" x14ac:dyDescent="0.3">
      <c r="B187" s="338" t="s">
        <v>140</v>
      </c>
      <c r="C187" s="338">
        <v>334</v>
      </c>
      <c r="D187" s="353">
        <v>3341</v>
      </c>
      <c r="E187" s="338">
        <v>33411</v>
      </c>
      <c r="F187" s="353">
        <v>334110</v>
      </c>
      <c r="G187" s="338">
        <v>391</v>
      </c>
      <c r="H187" s="335" t="s">
        <v>294</v>
      </c>
      <c r="I187" s="336">
        <v>3.4818876927987331E-2</v>
      </c>
      <c r="J187" s="417">
        <f>SUM($I$187:$I$195)</f>
        <v>3.5943907037045499</v>
      </c>
    </row>
    <row r="188" spans="2:10" x14ac:dyDescent="0.3">
      <c r="B188" s="338" t="s">
        <v>140</v>
      </c>
      <c r="C188" s="338">
        <v>334</v>
      </c>
      <c r="D188" s="353">
        <v>3341</v>
      </c>
      <c r="E188" s="338">
        <v>33411</v>
      </c>
      <c r="F188" s="353">
        <v>334110</v>
      </c>
      <c r="G188" s="338">
        <v>392</v>
      </c>
      <c r="H188" s="341" t="s">
        <v>295</v>
      </c>
      <c r="I188" s="342">
        <v>1.1467130775975813</v>
      </c>
      <c r="J188" s="418"/>
    </row>
    <row r="189" spans="2:10" x14ac:dyDescent="0.3">
      <c r="B189" s="338" t="s">
        <v>140</v>
      </c>
      <c r="C189" s="338">
        <v>334</v>
      </c>
      <c r="D189" s="353">
        <v>3342</v>
      </c>
      <c r="E189" s="338">
        <v>33422</v>
      </c>
      <c r="F189" s="353">
        <v>334220</v>
      </c>
      <c r="G189" s="338">
        <v>393</v>
      </c>
      <c r="H189" s="341" t="s">
        <v>296</v>
      </c>
      <c r="I189" s="342">
        <v>0.45260722873704068</v>
      </c>
      <c r="J189" s="418"/>
    </row>
    <row r="190" spans="2:10" x14ac:dyDescent="0.3">
      <c r="B190" s="338" t="s">
        <v>140</v>
      </c>
      <c r="C190" s="338">
        <v>334</v>
      </c>
      <c r="D190" s="353">
        <v>3343</v>
      </c>
      <c r="E190" s="338">
        <v>33431</v>
      </c>
      <c r="F190" s="353">
        <v>334310</v>
      </c>
      <c r="G190" s="338">
        <v>394</v>
      </c>
      <c r="H190" s="341" t="s">
        <v>297</v>
      </c>
      <c r="I190" s="342">
        <v>0.51551059715942082</v>
      </c>
      <c r="J190" s="418"/>
    </row>
    <row r="191" spans="2:10" x14ac:dyDescent="0.3">
      <c r="B191" s="338" t="s">
        <v>140</v>
      </c>
      <c r="C191" s="338">
        <v>334</v>
      </c>
      <c r="D191" s="353">
        <v>3343</v>
      </c>
      <c r="E191" s="338">
        <v>33431</v>
      </c>
      <c r="F191" s="353">
        <v>334310</v>
      </c>
      <c r="G191" s="338">
        <v>395</v>
      </c>
      <c r="H191" s="341" t="s">
        <v>298</v>
      </c>
      <c r="I191" s="342">
        <v>0.59986773670238902</v>
      </c>
      <c r="J191" s="418"/>
    </row>
    <row r="192" spans="2:10" x14ac:dyDescent="0.3">
      <c r="B192" s="338" t="s">
        <v>140</v>
      </c>
      <c r="C192" s="338">
        <v>334</v>
      </c>
      <c r="D192" s="353">
        <v>3344</v>
      </c>
      <c r="E192" s="338">
        <v>33441</v>
      </c>
      <c r="F192" s="353">
        <v>334410</v>
      </c>
      <c r="G192" s="338">
        <v>396</v>
      </c>
      <c r="H192" s="341" t="s">
        <v>299</v>
      </c>
      <c r="I192" s="342">
        <v>0.30723832327911982</v>
      </c>
      <c r="J192" s="418"/>
    </row>
    <row r="193" spans="2:10" x14ac:dyDescent="0.3">
      <c r="B193" s="338" t="s">
        <v>140</v>
      </c>
      <c r="C193" s="338">
        <v>334</v>
      </c>
      <c r="D193" s="353">
        <v>3344</v>
      </c>
      <c r="E193" s="338">
        <v>33441</v>
      </c>
      <c r="F193" s="353">
        <v>334410</v>
      </c>
      <c r="G193" s="338">
        <v>397</v>
      </c>
      <c r="H193" s="341" t="s">
        <v>300</v>
      </c>
      <c r="I193" s="342">
        <v>0.10386885292356428</v>
      </c>
      <c r="J193" s="418"/>
    </row>
    <row r="194" spans="2:10" x14ac:dyDescent="0.3">
      <c r="B194" s="338" t="s">
        <v>140</v>
      </c>
      <c r="C194" s="338">
        <v>334</v>
      </c>
      <c r="D194" s="353">
        <v>3345</v>
      </c>
      <c r="E194" s="338">
        <v>33451</v>
      </c>
      <c r="F194" s="353">
        <v>334519</v>
      </c>
      <c r="G194" s="338">
        <v>398</v>
      </c>
      <c r="H194" s="341" t="s">
        <v>301</v>
      </c>
      <c r="I194" s="342">
        <v>0.40404210961217152</v>
      </c>
      <c r="J194" s="418"/>
    </row>
    <row r="195" spans="2:10" x14ac:dyDescent="0.3">
      <c r="B195" s="338" t="s">
        <v>140</v>
      </c>
      <c r="C195" s="338">
        <v>334</v>
      </c>
      <c r="D195" s="353">
        <v>3346</v>
      </c>
      <c r="E195" s="338">
        <v>33461</v>
      </c>
      <c r="F195" s="353">
        <v>334610</v>
      </c>
      <c r="G195" s="338">
        <v>399</v>
      </c>
      <c r="H195" s="347" t="s">
        <v>302</v>
      </c>
      <c r="I195" s="348">
        <v>2.9723900765275493E-2</v>
      </c>
      <c r="J195" s="419"/>
    </row>
    <row r="196" spans="2:10" x14ac:dyDescent="0.3">
      <c r="B196" s="331" t="s">
        <v>140</v>
      </c>
      <c r="C196" s="332">
        <v>335</v>
      </c>
      <c r="D196" s="349">
        <v>3351</v>
      </c>
      <c r="E196" s="332">
        <v>33511</v>
      </c>
      <c r="F196" s="349">
        <v>335110</v>
      </c>
      <c r="G196" s="332">
        <v>400</v>
      </c>
      <c r="H196" s="335" t="s">
        <v>303</v>
      </c>
      <c r="I196" s="336">
        <v>2.8179618752931321E-2</v>
      </c>
      <c r="J196" s="417">
        <f>SUM($I$196:$I$209)</f>
        <v>2.1042758411839353</v>
      </c>
    </row>
    <row r="197" spans="2:10" x14ac:dyDescent="0.3">
      <c r="B197" s="337" t="s">
        <v>140</v>
      </c>
      <c r="C197" s="338">
        <v>335</v>
      </c>
      <c r="D197" s="353">
        <v>3352</v>
      </c>
      <c r="E197" s="338">
        <v>33521</v>
      </c>
      <c r="F197" s="353">
        <v>335210</v>
      </c>
      <c r="G197" s="338">
        <v>401</v>
      </c>
      <c r="H197" s="341" t="s">
        <v>304</v>
      </c>
      <c r="I197" s="342">
        <v>3.1236385957840583E-2</v>
      </c>
      <c r="J197" s="418"/>
    </row>
    <row r="198" spans="2:10" x14ac:dyDescent="0.3">
      <c r="B198" s="337" t="s">
        <v>140</v>
      </c>
      <c r="C198" s="338">
        <v>335</v>
      </c>
      <c r="D198" s="353">
        <v>3352</v>
      </c>
      <c r="E198" s="338">
        <v>33522</v>
      </c>
      <c r="F198" s="353">
        <v>335220</v>
      </c>
      <c r="G198" s="338">
        <v>402</v>
      </c>
      <c r="H198" s="341" t="s">
        <v>305</v>
      </c>
      <c r="I198" s="342">
        <v>2.3580332620480239E-2</v>
      </c>
      <c r="J198" s="418"/>
    </row>
    <row r="199" spans="2:10" x14ac:dyDescent="0.3">
      <c r="B199" s="337" t="s">
        <v>140</v>
      </c>
      <c r="C199" s="338">
        <v>335</v>
      </c>
      <c r="D199" s="353">
        <v>3352</v>
      </c>
      <c r="E199" s="338">
        <v>33522</v>
      </c>
      <c r="F199" s="353">
        <v>335220</v>
      </c>
      <c r="G199" s="338">
        <v>403</v>
      </c>
      <c r="H199" s="341" t="s">
        <v>306</v>
      </c>
      <c r="I199" s="342">
        <v>0.19479117223596651</v>
      </c>
      <c r="J199" s="418"/>
    </row>
    <row r="200" spans="2:10" x14ac:dyDescent="0.3">
      <c r="B200" s="337" t="s">
        <v>140</v>
      </c>
      <c r="C200" s="338">
        <v>335</v>
      </c>
      <c r="D200" s="353">
        <v>3352</v>
      </c>
      <c r="E200" s="338">
        <v>33522</v>
      </c>
      <c r="F200" s="353">
        <v>335220</v>
      </c>
      <c r="G200" s="338">
        <v>404</v>
      </c>
      <c r="H200" s="341" t="s">
        <v>307</v>
      </c>
      <c r="I200" s="342">
        <v>8.8123023781973606E-2</v>
      </c>
      <c r="J200" s="418"/>
    </row>
    <row r="201" spans="2:10" x14ac:dyDescent="0.3">
      <c r="B201" s="337" t="s">
        <v>140</v>
      </c>
      <c r="C201" s="338">
        <v>335</v>
      </c>
      <c r="D201" s="353">
        <v>3352</v>
      </c>
      <c r="E201" s="338">
        <v>33522</v>
      </c>
      <c r="F201" s="353">
        <v>335220</v>
      </c>
      <c r="G201" s="338">
        <v>405</v>
      </c>
      <c r="H201" s="341" t="s">
        <v>308</v>
      </c>
      <c r="I201" s="342">
        <v>1.7168894566909856E-2</v>
      </c>
      <c r="J201" s="418"/>
    </row>
    <row r="202" spans="2:10" x14ac:dyDescent="0.3">
      <c r="B202" s="337" t="s">
        <v>140</v>
      </c>
      <c r="C202" s="338">
        <v>335</v>
      </c>
      <c r="D202" s="353">
        <v>3353</v>
      </c>
      <c r="E202" s="338">
        <v>33531</v>
      </c>
      <c r="F202" s="353">
        <v>335311</v>
      </c>
      <c r="G202" s="338">
        <v>406</v>
      </c>
      <c r="H202" s="341" t="s">
        <v>309</v>
      </c>
      <c r="I202" s="342">
        <v>0.11015664789507497</v>
      </c>
      <c r="J202" s="418"/>
    </row>
    <row r="203" spans="2:10" x14ac:dyDescent="0.3">
      <c r="B203" s="337" t="s">
        <v>140</v>
      </c>
      <c r="C203" s="338">
        <v>335</v>
      </c>
      <c r="D203" s="353">
        <v>3353</v>
      </c>
      <c r="E203" s="338">
        <v>33531</v>
      </c>
      <c r="F203" s="353">
        <v>335311</v>
      </c>
      <c r="G203" s="338">
        <v>407</v>
      </c>
      <c r="H203" s="341" t="s">
        <v>310</v>
      </c>
      <c r="I203" s="342">
        <v>0.19419461500646093</v>
      </c>
      <c r="J203" s="418"/>
    </row>
    <row r="204" spans="2:10" x14ac:dyDescent="0.3">
      <c r="B204" s="337" t="s">
        <v>140</v>
      </c>
      <c r="C204" s="338">
        <v>335</v>
      </c>
      <c r="D204" s="353">
        <v>3353</v>
      </c>
      <c r="E204" s="338">
        <v>33531</v>
      </c>
      <c r="F204" s="353">
        <v>335312</v>
      </c>
      <c r="G204" s="338">
        <v>408</v>
      </c>
      <c r="H204" s="341" t="s">
        <v>311</v>
      </c>
      <c r="I204" s="342">
        <v>0.50696889476732443</v>
      </c>
      <c r="J204" s="418"/>
    </row>
    <row r="205" spans="2:10" x14ac:dyDescent="0.3">
      <c r="B205" s="337" t="s">
        <v>140</v>
      </c>
      <c r="C205" s="338">
        <v>335</v>
      </c>
      <c r="D205" s="353">
        <v>3353</v>
      </c>
      <c r="E205" s="338">
        <v>33531</v>
      </c>
      <c r="F205" s="353">
        <v>335312</v>
      </c>
      <c r="G205" s="338">
        <v>409</v>
      </c>
      <c r="H205" s="341" t="s">
        <v>312</v>
      </c>
      <c r="I205" s="342">
        <v>0.12068290594243022</v>
      </c>
      <c r="J205" s="418"/>
    </row>
    <row r="206" spans="2:10" x14ac:dyDescent="0.3">
      <c r="B206" s="337" t="s">
        <v>140</v>
      </c>
      <c r="C206" s="338">
        <v>335</v>
      </c>
      <c r="D206" s="353">
        <v>3359</v>
      </c>
      <c r="E206" s="338">
        <v>33591</v>
      </c>
      <c r="F206" s="353">
        <v>335910</v>
      </c>
      <c r="G206" s="338">
        <v>410</v>
      </c>
      <c r="H206" s="341" t="s">
        <v>313</v>
      </c>
      <c r="I206" s="342">
        <v>9.893155567222553E-2</v>
      </c>
      <c r="J206" s="418"/>
    </row>
    <row r="207" spans="2:10" x14ac:dyDescent="0.3">
      <c r="B207" s="337" t="s">
        <v>140</v>
      </c>
      <c r="C207" s="338">
        <v>335</v>
      </c>
      <c r="D207" s="353">
        <v>3359</v>
      </c>
      <c r="E207" s="338">
        <v>33592</v>
      </c>
      <c r="F207" s="353">
        <v>335920</v>
      </c>
      <c r="G207" s="338">
        <v>411</v>
      </c>
      <c r="H207" s="341" t="s">
        <v>314</v>
      </c>
      <c r="I207" s="342">
        <v>0.21126077473010221</v>
      </c>
      <c r="J207" s="418"/>
    </row>
    <row r="208" spans="2:10" x14ac:dyDescent="0.3">
      <c r="B208" s="337" t="s">
        <v>140</v>
      </c>
      <c r="C208" s="338">
        <v>335</v>
      </c>
      <c r="D208" s="353">
        <v>3359</v>
      </c>
      <c r="E208" s="338">
        <v>33592</v>
      </c>
      <c r="F208" s="353">
        <v>335920</v>
      </c>
      <c r="G208" s="338">
        <v>412</v>
      </c>
      <c r="H208" s="341" t="s">
        <v>315</v>
      </c>
      <c r="I208" s="342">
        <v>0.15785432929718493</v>
      </c>
      <c r="J208" s="418"/>
    </row>
    <row r="209" spans="2:10" x14ac:dyDescent="0.3">
      <c r="B209" s="343" t="s">
        <v>140</v>
      </c>
      <c r="C209" s="344">
        <v>335</v>
      </c>
      <c r="D209" s="356">
        <v>3359</v>
      </c>
      <c r="E209" s="344">
        <v>33593</v>
      </c>
      <c r="F209" s="356">
        <v>335930</v>
      </c>
      <c r="G209" s="344">
        <v>413</v>
      </c>
      <c r="H209" s="347" t="s">
        <v>316</v>
      </c>
      <c r="I209" s="348">
        <v>0.32114668995702977</v>
      </c>
      <c r="J209" s="419"/>
    </row>
    <row r="210" spans="2:10" x14ac:dyDescent="0.3">
      <c r="B210" s="331" t="s">
        <v>140</v>
      </c>
      <c r="C210" s="331">
        <v>336</v>
      </c>
      <c r="D210" s="332">
        <v>3361</v>
      </c>
      <c r="E210" s="332">
        <v>33611</v>
      </c>
      <c r="F210" s="349">
        <v>336110</v>
      </c>
      <c r="G210" s="332">
        <v>414</v>
      </c>
      <c r="H210" s="364" t="s">
        <v>317</v>
      </c>
      <c r="I210" s="361">
        <v>3.8337369289894911</v>
      </c>
      <c r="J210" s="413">
        <f>SUM($I$210:$I$236)</f>
        <v>11.513596454099531</v>
      </c>
    </row>
    <row r="211" spans="2:10" x14ac:dyDescent="0.3">
      <c r="B211" s="337" t="s">
        <v>140</v>
      </c>
      <c r="C211" s="337">
        <v>336</v>
      </c>
      <c r="D211" s="338">
        <v>3361</v>
      </c>
      <c r="E211" s="338">
        <v>33611</v>
      </c>
      <c r="F211" s="353">
        <v>336110</v>
      </c>
      <c r="G211" s="338">
        <v>415</v>
      </c>
      <c r="H211" s="365" t="s">
        <v>318</v>
      </c>
      <c r="I211" s="362">
        <v>0.85634972930850417</v>
      </c>
      <c r="J211" s="414"/>
    </row>
    <row r="212" spans="2:10" x14ac:dyDescent="0.3">
      <c r="B212" s="337" t="s">
        <v>140</v>
      </c>
      <c r="C212" s="337">
        <v>336</v>
      </c>
      <c r="D212" s="338">
        <v>3361</v>
      </c>
      <c r="E212" s="338">
        <v>33612</v>
      </c>
      <c r="F212" s="353">
        <v>336120</v>
      </c>
      <c r="G212" s="338">
        <v>416</v>
      </c>
      <c r="H212" s="365" t="s">
        <v>319</v>
      </c>
      <c r="I212" s="362">
        <v>0.33899958210646508</v>
      </c>
      <c r="J212" s="414"/>
    </row>
    <row r="213" spans="2:10" x14ac:dyDescent="0.3">
      <c r="B213" s="337" t="s">
        <v>140</v>
      </c>
      <c r="C213" s="337">
        <v>336</v>
      </c>
      <c r="D213" s="338">
        <v>3361</v>
      </c>
      <c r="E213" s="338">
        <v>33612</v>
      </c>
      <c r="F213" s="353">
        <v>336120</v>
      </c>
      <c r="G213" s="338">
        <v>417</v>
      </c>
      <c r="H213" s="365" t="s">
        <v>320</v>
      </c>
      <c r="I213" s="362">
        <v>0.79693046883990726</v>
      </c>
      <c r="J213" s="414"/>
    </row>
    <row r="214" spans="2:10" x14ac:dyDescent="0.3">
      <c r="B214" s="337" t="s">
        <v>140</v>
      </c>
      <c r="C214" s="337">
        <v>336</v>
      </c>
      <c r="D214" s="338">
        <v>3361</v>
      </c>
      <c r="E214" s="338">
        <v>33612</v>
      </c>
      <c r="F214" s="353">
        <v>336120</v>
      </c>
      <c r="G214" s="338">
        <v>418</v>
      </c>
      <c r="H214" s="365" t="s">
        <v>321</v>
      </c>
      <c r="I214" s="362">
        <v>5.6570591352721765E-2</v>
      </c>
      <c r="J214" s="414"/>
    </row>
    <row r="215" spans="2:10" x14ac:dyDescent="0.3">
      <c r="B215" s="337" t="s">
        <v>140</v>
      </c>
      <c r="C215" s="337">
        <v>336</v>
      </c>
      <c r="D215" s="338">
        <v>3362</v>
      </c>
      <c r="E215" s="338">
        <v>33621</v>
      </c>
      <c r="F215" s="353">
        <v>336210</v>
      </c>
      <c r="G215" s="338">
        <v>419</v>
      </c>
      <c r="H215" s="365" t="s">
        <v>322</v>
      </c>
      <c r="I215" s="362">
        <v>0.32669803467177227</v>
      </c>
      <c r="J215" s="414"/>
    </row>
    <row r="216" spans="2:10" x14ac:dyDescent="0.3">
      <c r="B216" s="337" t="s">
        <v>140</v>
      </c>
      <c r="C216" s="337">
        <v>336</v>
      </c>
      <c r="D216" s="338">
        <v>3362</v>
      </c>
      <c r="E216" s="338">
        <v>33621</v>
      </c>
      <c r="F216" s="353">
        <v>336210</v>
      </c>
      <c r="G216" s="338">
        <v>420</v>
      </c>
      <c r="H216" s="365" t="s">
        <v>323</v>
      </c>
      <c r="I216" s="362">
        <v>5.8156343715570435E-2</v>
      </c>
      <c r="J216" s="414"/>
    </row>
    <row r="217" spans="2:10" x14ac:dyDescent="0.3">
      <c r="B217" s="337" t="s">
        <v>140</v>
      </c>
      <c r="C217" s="337">
        <v>336</v>
      </c>
      <c r="D217" s="338">
        <v>3363</v>
      </c>
      <c r="E217" s="338">
        <v>33631</v>
      </c>
      <c r="F217" s="353">
        <v>336310</v>
      </c>
      <c r="G217" s="338">
        <v>421</v>
      </c>
      <c r="H217" s="365" t="s">
        <v>324</v>
      </c>
      <c r="I217" s="362">
        <v>0.46572560002035057</v>
      </c>
      <c r="J217" s="414"/>
    </row>
    <row r="218" spans="2:10" x14ac:dyDescent="0.3">
      <c r="B218" s="337" t="s">
        <v>140</v>
      </c>
      <c r="C218" s="337">
        <v>336</v>
      </c>
      <c r="D218" s="338">
        <v>3363</v>
      </c>
      <c r="E218" s="338">
        <v>33631</v>
      </c>
      <c r="F218" s="353">
        <v>336310</v>
      </c>
      <c r="G218" s="338">
        <v>422</v>
      </c>
      <c r="H218" s="365" t="s">
        <v>325</v>
      </c>
      <c r="I218" s="362">
        <v>0.23502640071287831</v>
      </c>
      <c r="J218" s="414"/>
    </row>
    <row r="219" spans="2:10" x14ac:dyDescent="0.3">
      <c r="B219" s="337" t="s">
        <v>140</v>
      </c>
      <c r="C219" s="337">
        <v>336</v>
      </c>
      <c r="D219" s="338">
        <v>3363</v>
      </c>
      <c r="E219" s="338">
        <v>33632</v>
      </c>
      <c r="F219" s="353">
        <v>336320</v>
      </c>
      <c r="G219" s="338">
        <v>423</v>
      </c>
      <c r="H219" s="365" t="s">
        <v>326</v>
      </c>
      <c r="I219" s="362">
        <v>0.17638033044815776</v>
      </c>
      <c r="J219" s="414"/>
    </row>
    <row r="220" spans="2:10" x14ac:dyDescent="0.3">
      <c r="B220" s="337" t="s">
        <v>140</v>
      </c>
      <c r="C220" s="337">
        <v>336</v>
      </c>
      <c r="D220" s="338">
        <v>3363</v>
      </c>
      <c r="E220" s="338">
        <v>33632</v>
      </c>
      <c r="F220" s="353">
        <v>336320</v>
      </c>
      <c r="G220" s="338">
        <v>424</v>
      </c>
      <c r="H220" s="365" t="s">
        <v>327</v>
      </c>
      <c r="I220" s="362">
        <v>8.3345395672705089E-2</v>
      </c>
      <c r="J220" s="414"/>
    </row>
    <row r="221" spans="2:10" x14ac:dyDescent="0.3">
      <c r="B221" s="337" t="s">
        <v>140</v>
      </c>
      <c r="C221" s="337">
        <v>336</v>
      </c>
      <c r="D221" s="338">
        <v>3363</v>
      </c>
      <c r="E221" s="338">
        <v>33632</v>
      </c>
      <c r="F221" s="353">
        <v>336320</v>
      </c>
      <c r="G221" s="338">
        <v>425</v>
      </c>
      <c r="H221" s="365" t="s">
        <v>328</v>
      </c>
      <c r="I221" s="362">
        <v>0.7466284155345051</v>
      </c>
      <c r="J221" s="414"/>
    </row>
    <row r="222" spans="2:10" x14ac:dyDescent="0.3">
      <c r="B222" s="337" t="s">
        <v>140</v>
      </c>
      <c r="C222" s="337">
        <v>336</v>
      </c>
      <c r="D222" s="338">
        <v>3363</v>
      </c>
      <c r="E222" s="338">
        <v>33632</v>
      </c>
      <c r="F222" s="353">
        <v>336320</v>
      </c>
      <c r="G222" s="338">
        <v>426</v>
      </c>
      <c r="H222" s="365" t="s">
        <v>329</v>
      </c>
      <c r="I222" s="362">
        <v>0.15400042422120641</v>
      </c>
      <c r="J222" s="414"/>
    </row>
    <row r="223" spans="2:10" x14ac:dyDescent="0.3">
      <c r="B223" s="337" t="s">
        <v>140</v>
      </c>
      <c r="C223" s="337">
        <v>336</v>
      </c>
      <c r="D223" s="338">
        <v>3363</v>
      </c>
      <c r="E223" s="338">
        <v>33633</v>
      </c>
      <c r="F223" s="353">
        <v>336330</v>
      </c>
      <c r="G223" s="338">
        <v>427</v>
      </c>
      <c r="H223" s="365" t="s">
        <v>330</v>
      </c>
      <c r="I223" s="362">
        <v>0.24180470101946411</v>
      </c>
      <c r="J223" s="414"/>
    </row>
    <row r="224" spans="2:10" x14ac:dyDescent="0.3">
      <c r="B224" s="337" t="s">
        <v>140</v>
      </c>
      <c r="C224" s="337">
        <v>336</v>
      </c>
      <c r="D224" s="338">
        <v>3363</v>
      </c>
      <c r="E224" s="338">
        <v>33633</v>
      </c>
      <c r="F224" s="353">
        <v>336330</v>
      </c>
      <c r="G224" s="338">
        <v>428</v>
      </c>
      <c r="H224" s="365" t="s">
        <v>331</v>
      </c>
      <c r="I224" s="362">
        <v>8.0089064574523014E-2</v>
      </c>
      <c r="J224" s="414"/>
    </row>
    <row r="225" spans="2:10" x14ac:dyDescent="0.3">
      <c r="B225" s="337" t="s">
        <v>140</v>
      </c>
      <c r="C225" s="337">
        <v>336</v>
      </c>
      <c r="D225" s="338">
        <v>3363</v>
      </c>
      <c r="E225" s="338">
        <v>33634</v>
      </c>
      <c r="F225" s="353">
        <v>336340</v>
      </c>
      <c r="G225" s="338">
        <v>429</v>
      </c>
      <c r="H225" s="365" t="s">
        <v>332</v>
      </c>
      <c r="I225" s="362">
        <v>0.22072635519157555</v>
      </c>
      <c r="J225" s="414"/>
    </row>
    <row r="226" spans="2:10" x14ac:dyDescent="0.3">
      <c r="B226" s="337" t="s">
        <v>140</v>
      </c>
      <c r="C226" s="337">
        <v>336</v>
      </c>
      <c r="D226" s="338">
        <v>3363</v>
      </c>
      <c r="E226" s="338">
        <v>33635</v>
      </c>
      <c r="F226" s="353">
        <v>336350</v>
      </c>
      <c r="G226" s="338">
        <v>430</v>
      </c>
      <c r="H226" s="365" t="s">
        <v>333</v>
      </c>
      <c r="I226" s="362">
        <v>0.33067756584952684</v>
      </c>
      <c r="J226" s="414"/>
    </row>
    <row r="227" spans="2:10" x14ac:dyDescent="0.3">
      <c r="B227" s="337" t="s">
        <v>140</v>
      </c>
      <c r="C227" s="337">
        <v>336</v>
      </c>
      <c r="D227" s="338">
        <v>3363</v>
      </c>
      <c r="E227" s="338">
        <v>33635</v>
      </c>
      <c r="F227" s="353">
        <v>336350</v>
      </c>
      <c r="G227" s="338">
        <v>431</v>
      </c>
      <c r="H227" s="365" t="s">
        <v>334</v>
      </c>
      <c r="I227" s="362">
        <v>0.17610313674122541</v>
      </c>
      <c r="J227" s="414"/>
    </row>
    <row r="228" spans="2:10" x14ac:dyDescent="0.3">
      <c r="B228" s="337" t="s">
        <v>140</v>
      </c>
      <c r="C228" s="337">
        <v>336</v>
      </c>
      <c r="D228" s="338">
        <v>3363</v>
      </c>
      <c r="E228" s="338">
        <v>33636</v>
      </c>
      <c r="F228" s="353">
        <v>336360</v>
      </c>
      <c r="G228" s="338">
        <v>432</v>
      </c>
      <c r="H228" s="365" t="s">
        <v>335</v>
      </c>
      <c r="I228" s="362">
        <v>0.13540807844150524</v>
      </c>
      <c r="J228" s="414"/>
    </row>
    <row r="229" spans="2:10" x14ac:dyDescent="0.3">
      <c r="B229" s="337" t="s">
        <v>140</v>
      </c>
      <c r="C229" s="337">
        <v>336</v>
      </c>
      <c r="D229" s="338">
        <v>3363</v>
      </c>
      <c r="E229" s="338">
        <v>33636</v>
      </c>
      <c r="F229" s="353">
        <v>336360</v>
      </c>
      <c r="G229" s="338">
        <v>433</v>
      </c>
      <c r="H229" s="365" t="s">
        <v>336</v>
      </c>
      <c r="I229" s="362">
        <v>0.64258098267175745</v>
      </c>
      <c r="J229" s="414"/>
    </row>
    <row r="230" spans="2:10" x14ac:dyDescent="0.3">
      <c r="B230" s="337" t="s">
        <v>140</v>
      </c>
      <c r="C230" s="337">
        <v>336</v>
      </c>
      <c r="D230" s="338">
        <v>3363</v>
      </c>
      <c r="E230" s="338">
        <v>33636</v>
      </c>
      <c r="F230" s="353">
        <v>336360</v>
      </c>
      <c r="G230" s="338">
        <v>434</v>
      </c>
      <c r="H230" s="365" t="s">
        <v>337</v>
      </c>
      <c r="I230" s="362">
        <v>8.5253442821816752E-2</v>
      </c>
      <c r="J230" s="414"/>
    </row>
    <row r="231" spans="2:10" x14ac:dyDescent="0.3">
      <c r="B231" s="337" t="s">
        <v>140</v>
      </c>
      <c r="C231" s="337">
        <v>336</v>
      </c>
      <c r="D231" s="338">
        <v>3363</v>
      </c>
      <c r="E231" s="338">
        <v>33637</v>
      </c>
      <c r="F231" s="353">
        <v>336370</v>
      </c>
      <c r="G231" s="338">
        <v>435</v>
      </c>
      <c r="H231" s="365" t="s">
        <v>338</v>
      </c>
      <c r="I231" s="362">
        <v>0.27048466809624439</v>
      </c>
      <c r="J231" s="414"/>
    </row>
    <row r="232" spans="2:10" x14ac:dyDescent="0.3">
      <c r="B232" s="337" t="s">
        <v>140</v>
      </c>
      <c r="C232" s="337">
        <v>336</v>
      </c>
      <c r="D232" s="338">
        <v>3363</v>
      </c>
      <c r="E232" s="338">
        <v>33639</v>
      </c>
      <c r="F232" s="353">
        <v>336390</v>
      </c>
      <c r="G232" s="338">
        <v>436</v>
      </c>
      <c r="H232" s="365" t="s">
        <v>339</v>
      </c>
      <c r="I232" s="362">
        <v>8.2186396363795999E-3</v>
      </c>
      <c r="J232" s="414"/>
    </row>
    <row r="233" spans="2:10" x14ac:dyDescent="0.3">
      <c r="B233" s="337" t="s">
        <v>140</v>
      </c>
      <c r="C233" s="337">
        <v>336</v>
      </c>
      <c r="D233" s="338">
        <v>3363</v>
      </c>
      <c r="E233" s="338">
        <v>33639</v>
      </c>
      <c r="F233" s="353">
        <v>336390</v>
      </c>
      <c r="G233" s="338">
        <v>437</v>
      </c>
      <c r="H233" s="365" t="s">
        <v>340</v>
      </c>
      <c r="I233" s="362">
        <v>1.9832818355029133E-2</v>
      </c>
      <c r="J233" s="414"/>
    </row>
    <row r="234" spans="2:10" x14ac:dyDescent="0.3">
      <c r="B234" s="337" t="s">
        <v>140</v>
      </c>
      <c r="C234" s="337">
        <v>336</v>
      </c>
      <c r="D234" s="338">
        <v>3363</v>
      </c>
      <c r="E234" s="338">
        <v>33639</v>
      </c>
      <c r="F234" s="353">
        <v>336390</v>
      </c>
      <c r="G234" s="338">
        <v>438</v>
      </c>
      <c r="H234" s="365" t="s">
        <v>341</v>
      </c>
      <c r="I234" s="362">
        <v>0.74465900654438888</v>
      </c>
      <c r="J234" s="414"/>
    </row>
    <row r="235" spans="2:10" x14ac:dyDescent="0.3">
      <c r="B235" s="337" t="s">
        <v>140</v>
      </c>
      <c r="C235" s="337">
        <v>336</v>
      </c>
      <c r="D235" s="338">
        <v>3364</v>
      </c>
      <c r="E235" s="338">
        <v>33641</v>
      </c>
      <c r="F235" s="353">
        <v>336410</v>
      </c>
      <c r="G235" s="338">
        <v>439</v>
      </c>
      <c r="H235" s="365" t="s">
        <v>342</v>
      </c>
      <c r="I235" s="362">
        <v>0.25618582320324257</v>
      </c>
      <c r="J235" s="414"/>
    </row>
    <row r="236" spans="2:10" x14ac:dyDescent="0.3">
      <c r="B236" s="343" t="s">
        <v>140</v>
      </c>
      <c r="C236" s="343">
        <v>336</v>
      </c>
      <c r="D236" s="344">
        <v>3365</v>
      </c>
      <c r="E236" s="344">
        <v>33651</v>
      </c>
      <c r="F236" s="356">
        <v>336510</v>
      </c>
      <c r="G236" s="344">
        <v>440</v>
      </c>
      <c r="H236" s="366" t="s">
        <v>343</v>
      </c>
      <c r="I236" s="363">
        <v>0.17302392535861744</v>
      </c>
      <c r="J236" s="415"/>
    </row>
    <row r="237" spans="2:10" x14ac:dyDescent="0.3">
      <c r="B237" s="337" t="s">
        <v>140</v>
      </c>
      <c r="C237" s="337">
        <v>339</v>
      </c>
      <c r="D237" s="337">
        <v>3391</v>
      </c>
      <c r="E237" s="338">
        <v>33911</v>
      </c>
      <c r="F237" s="353">
        <v>339111</v>
      </c>
      <c r="G237" s="338">
        <v>449</v>
      </c>
      <c r="H237" s="365" t="s">
        <v>344</v>
      </c>
      <c r="I237" s="362">
        <v>0.17652626267182925</v>
      </c>
      <c r="J237" s="414">
        <f>SUM($I$237:$I$244)</f>
        <v>0.65073362380648647</v>
      </c>
    </row>
    <row r="238" spans="2:10" ht="14.45" customHeight="1" x14ac:dyDescent="0.3">
      <c r="B238" s="337" t="s">
        <v>140</v>
      </c>
      <c r="C238" s="337">
        <v>339</v>
      </c>
      <c r="D238" s="337">
        <v>3391</v>
      </c>
      <c r="E238" s="338">
        <v>33911</v>
      </c>
      <c r="F238" s="353">
        <v>339112</v>
      </c>
      <c r="G238" s="338">
        <v>450</v>
      </c>
      <c r="H238" s="365" t="s">
        <v>345</v>
      </c>
      <c r="I238" s="362">
        <v>0.23435087603277727</v>
      </c>
      <c r="J238" s="414"/>
    </row>
    <row r="239" spans="2:10" ht="14.45" customHeight="1" x14ac:dyDescent="0.3">
      <c r="B239" s="337" t="s">
        <v>140</v>
      </c>
      <c r="C239" s="337">
        <v>339</v>
      </c>
      <c r="D239" s="337">
        <v>3399</v>
      </c>
      <c r="E239" s="338">
        <v>33993</v>
      </c>
      <c r="F239" s="353">
        <v>339930</v>
      </c>
      <c r="G239" s="338">
        <v>451</v>
      </c>
      <c r="H239" s="365" t="s">
        <v>346</v>
      </c>
      <c r="I239" s="362">
        <v>2.5000463176619254E-2</v>
      </c>
      <c r="J239" s="414"/>
    </row>
    <row r="240" spans="2:10" ht="14.45" customHeight="1" x14ac:dyDescent="0.3">
      <c r="B240" s="337" t="s">
        <v>140</v>
      </c>
      <c r="C240" s="337">
        <v>339</v>
      </c>
      <c r="D240" s="337">
        <v>3399</v>
      </c>
      <c r="E240" s="338">
        <v>33993</v>
      </c>
      <c r="F240" s="353">
        <v>339930</v>
      </c>
      <c r="G240" s="338">
        <v>452</v>
      </c>
      <c r="H240" s="365" t="s">
        <v>347</v>
      </c>
      <c r="I240" s="362">
        <v>1.2523584349587457E-2</v>
      </c>
      <c r="J240" s="414"/>
    </row>
    <row r="241" spans="2:10" ht="14.45" customHeight="1" x14ac:dyDescent="0.3">
      <c r="B241" s="337" t="s">
        <v>140</v>
      </c>
      <c r="C241" s="337">
        <v>339</v>
      </c>
      <c r="D241" s="337">
        <v>3399</v>
      </c>
      <c r="E241" s="338">
        <v>33994</v>
      </c>
      <c r="F241" s="353">
        <v>339940</v>
      </c>
      <c r="G241" s="338">
        <v>453</v>
      </c>
      <c r="H241" s="365" t="s">
        <v>348</v>
      </c>
      <c r="I241" s="362">
        <v>3.49783513735763E-2</v>
      </c>
      <c r="J241" s="414"/>
    </row>
    <row r="242" spans="2:10" ht="14.45" customHeight="1" x14ac:dyDescent="0.3">
      <c r="B242" s="337" t="s">
        <v>140</v>
      </c>
      <c r="C242" s="337">
        <v>339</v>
      </c>
      <c r="D242" s="337">
        <v>3399</v>
      </c>
      <c r="E242" s="338">
        <v>33994</v>
      </c>
      <c r="F242" s="353">
        <v>339940</v>
      </c>
      <c r="G242" s="338">
        <v>454</v>
      </c>
      <c r="H242" s="365" t="s">
        <v>349</v>
      </c>
      <c r="I242" s="362">
        <v>1.1080007289420388E-2</v>
      </c>
      <c r="J242" s="414"/>
    </row>
    <row r="243" spans="2:10" ht="14.45" customHeight="1" x14ac:dyDescent="0.3">
      <c r="B243" s="337" t="s">
        <v>140</v>
      </c>
      <c r="C243" s="337">
        <v>339</v>
      </c>
      <c r="D243" s="337">
        <v>3399</v>
      </c>
      <c r="E243" s="338">
        <v>33999</v>
      </c>
      <c r="F243" s="353">
        <v>339994</v>
      </c>
      <c r="G243" s="338">
        <v>455</v>
      </c>
      <c r="H243" s="365" t="s">
        <v>350</v>
      </c>
      <c r="I243" s="362">
        <v>2.7718808236735993E-2</v>
      </c>
      <c r="J243" s="414"/>
    </row>
    <row r="244" spans="2:10" ht="14.45" customHeight="1" x14ac:dyDescent="0.3">
      <c r="B244" s="343" t="s">
        <v>140</v>
      </c>
      <c r="C244" s="343">
        <v>339</v>
      </c>
      <c r="D244" s="343">
        <v>3399</v>
      </c>
      <c r="E244" s="344">
        <v>33999</v>
      </c>
      <c r="F244" s="356">
        <v>339999</v>
      </c>
      <c r="G244" s="344">
        <v>456</v>
      </c>
      <c r="H244" s="366" t="s">
        <v>351</v>
      </c>
      <c r="I244" s="363">
        <v>0.12855527067594058</v>
      </c>
      <c r="J244" s="415"/>
    </row>
    <row r="245" spans="2:10" ht="38.25" customHeight="1" x14ac:dyDescent="0.3">
      <c r="B245" s="416" t="s">
        <v>449</v>
      </c>
      <c r="C245" s="416"/>
      <c r="D245" s="416"/>
      <c r="E245" s="416"/>
      <c r="F245" s="416"/>
      <c r="G245" s="416"/>
      <c r="H245" s="416"/>
      <c r="I245" s="416"/>
      <c r="J245" s="416"/>
    </row>
    <row r="246" spans="2:10" x14ac:dyDescent="0.3">
      <c r="B246" s="367"/>
      <c r="C246" s="367"/>
      <c r="D246" s="367"/>
      <c r="E246" s="367"/>
      <c r="F246" s="367"/>
      <c r="G246" s="367"/>
      <c r="H246" s="367"/>
      <c r="I246" s="367"/>
      <c r="J246" s="367"/>
    </row>
    <row r="247" spans="2:10" ht="18" customHeight="1" x14ac:dyDescent="0.3">
      <c r="B247" s="353"/>
      <c r="C247" s="353"/>
      <c r="D247" s="353"/>
      <c r="E247" s="353"/>
      <c r="F247" s="353"/>
      <c r="G247" s="353"/>
      <c r="H247" s="360"/>
      <c r="I247" s="368"/>
      <c r="J247" s="369"/>
    </row>
    <row r="248" spans="2:10" hidden="1" x14ac:dyDescent="0.3">
      <c r="B248" s="370"/>
      <c r="C248" s="371"/>
      <c r="D248" s="372"/>
      <c r="E248" s="372"/>
      <c r="F248" s="372"/>
      <c r="G248" s="372"/>
      <c r="H248" s="372"/>
      <c r="I248" s="373"/>
    </row>
    <row r="249" spans="2:10" hidden="1" x14ac:dyDescent="0.3">
      <c r="C249" s="372"/>
      <c r="D249" s="372"/>
      <c r="E249" s="372"/>
      <c r="F249" s="372"/>
      <c r="G249" s="372"/>
      <c r="H249" s="372"/>
      <c r="I249" s="372"/>
    </row>
    <row r="250" spans="2:10" hidden="1" x14ac:dyDescent="0.3">
      <c r="B250" s="374"/>
      <c r="C250" s="372"/>
      <c r="D250" s="372"/>
      <c r="E250" s="372"/>
      <c r="F250" s="372"/>
      <c r="G250" s="372"/>
      <c r="H250" s="372"/>
      <c r="I250" s="372"/>
    </row>
    <row r="251" spans="2:10" hidden="1" x14ac:dyDescent="0.3">
      <c r="B251" s="374"/>
      <c r="I251" s="373"/>
    </row>
  </sheetData>
  <sheetProtection algorithmName="SHA-512" hashValue="e1UjThJyIrQYfDt5KO1jqldJ2yszPp94+G6z5S5m/+XBuIAEKRmCWjAVqhyVzeNrDI3a6u1NtyARgi7+T1Vr1w==" saltValue="nr2JFq67QvnGV5ETpQTIvA==" spinCount="100000" sheet="1" objects="1" scenarios="1"/>
  <mergeCells count="14">
    <mergeCell ref="J103:J118"/>
    <mergeCell ref="B1:B4"/>
    <mergeCell ref="J30:J33"/>
    <mergeCell ref="J34:J39"/>
    <mergeCell ref="J40:J102"/>
    <mergeCell ref="J210:J236"/>
    <mergeCell ref="J237:J244"/>
    <mergeCell ref="B245:J245"/>
    <mergeCell ref="J119:J134"/>
    <mergeCell ref="J135:J152"/>
    <mergeCell ref="J153:J169"/>
    <mergeCell ref="J170:J186"/>
    <mergeCell ref="J187:J195"/>
    <mergeCell ref="J196:J209"/>
  </mergeCells>
  <hyperlinks>
    <hyperlink ref="K4" location="Contenido!A1" tooltip="Regresar a contenido" display="Regresar" xr:uid="{8B92BCC9-9E87-4180-B508-FA716BA17A5C}"/>
  </hyperlinks>
  <pageMargins left="0.7" right="0.7" top="0.75" bottom="0.75" header="0.3" footer="0.3"/>
  <pageSetup orientation="portrait" r:id="rId1"/>
  <ignoredErrors>
    <ignoredError sqref="G30:G33 D3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1" tint="0.499984740745262"/>
  </sheetPr>
  <dimension ref="A1:G40"/>
  <sheetViews>
    <sheetView showGridLines="0" zoomScaleNormal="100" zoomScaleSheetLayoutView="70" workbookViewId="0"/>
  </sheetViews>
  <sheetFormatPr baseColWidth="10" defaultColWidth="0" defaultRowHeight="18" zeroHeight="1" x14ac:dyDescent="0.35"/>
  <cols>
    <col min="1" max="1" width="11.5546875" style="21" customWidth="1"/>
    <col min="2" max="2" width="29.88671875" style="21" customWidth="1"/>
    <col min="3" max="4" width="25.6640625" style="21" customWidth="1"/>
    <col min="5" max="5" width="13.44140625" style="21" customWidth="1"/>
    <col min="6" max="7" width="12.21875" style="21" customWidth="1"/>
    <col min="8" max="16384" width="9.77734375" style="23" hidden="1"/>
  </cols>
  <sheetData>
    <row r="1" spans="1:7" s="16" customFormat="1" ht="18" customHeight="1" x14ac:dyDescent="0.2">
      <c r="A1" s="1"/>
      <c r="B1" s="375"/>
      <c r="C1" s="2"/>
      <c r="D1" s="2"/>
      <c r="E1" s="2"/>
      <c r="F1" s="2"/>
      <c r="G1" s="2"/>
    </row>
    <row r="2" spans="1:7" s="16" customFormat="1" ht="22.15" customHeight="1" x14ac:dyDescent="0.2">
      <c r="A2" s="1"/>
      <c r="B2" s="375"/>
      <c r="C2" s="3" t="s">
        <v>0</v>
      </c>
      <c r="D2" s="1"/>
      <c r="E2" s="1"/>
      <c r="F2" s="1"/>
      <c r="G2" s="1"/>
    </row>
    <row r="3" spans="1:7" s="16" customFormat="1" ht="22.15" customHeight="1" x14ac:dyDescent="0.2">
      <c r="A3" s="1"/>
      <c r="B3" s="375"/>
      <c r="C3" s="3" t="s">
        <v>1</v>
      </c>
      <c r="D3" s="1"/>
      <c r="E3" s="1"/>
      <c r="F3" s="1"/>
      <c r="G3" s="2"/>
    </row>
    <row r="4" spans="1:7" s="16" customFormat="1" ht="18" customHeight="1" x14ac:dyDescent="0.3">
      <c r="A4" s="17"/>
      <c r="B4" s="380"/>
      <c r="C4" s="19" t="s">
        <v>25</v>
      </c>
      <c r="D4" s="18"/>
      <c r="E4" s="18"/>
      <c r="F4" s="18"/>
      <c r="G4" s="20" t="s">
        <v>26</v>
      </c>
    </row>
    <row r="5" spans="1:7" ht="11.1" customHeight="1" x14ac:dyDescent="0.35">
      <c r="C5" s="22"/>
    </row>
    <row r="6" spans="1:7" s="16" customFormat="1" ht="18.75" customHeight="1" collapsed="1" x14ac:dyDescent="0.2">
      <c r="A6" s="1"/>
      <c r="B6" s="24" t="s">
        <v>370</v>
      </c>
      <c r="C6" s="25"/>
      <c r="D6" s="25"/>
      <c r="E6" s="25"/>
      <c r="F6" s="25"/>
      <c r="G6" s="25"/>
    </row>
    <row r="7" spans="1:7" ht="11.1" customHeight="1" x14ac:dyDescent="0.35">
      <c r="C7" s="26"/>
      <c r="D7" s="26"/>
      <c r="E7" s="26"/>
      <c r="F7" s="27"/>
    </row>
    <row r="8" spans="1:7" ht="31.9" customHeight="1" x14ac:dyDescent="0.35">
      <c r="B8" s="28" t="s">
        <v>377</v>
      </c>
      <c r="C8" s="29">
        <f>ROUND(CMCgen!$C$16*$C$37,5)</f>
        <v>180.38784999999999</v>
      </c>
      <c r="D8" s="30"/>
      <c r="E8" s="30"/>
    </row>
    <row r="9" spans="1:7" x14ac:dyDescent="0.35">
      <c r="B9" s="383" t="s">
        <v>378</v>
      </c>
      <c r="C9" s="383"/>
      <c r="D9" s="31"/>
      <c r="E9" s="31"/>
    </row>
    <row r="10" spans="1:7" ht="11.1" customHeight="1" x14ac:dyDescent="0.35">
      <c r="C10" s="22"/>
    </row>
    <row r="11" spans="1:7" s="34" customFormat="1" ht="19.149999999999999" customHeight="1" collapsed="1" x14ac:dyDescent="0.2">
      <c r="A11" s="1"/>
      <c r="B11" s="32" t="s">
        <v>27</v>
      </c>
      <c r="C11" s="33"/>
      <c r="D11" s="33"/>
      <c r="E11" s="33"/>
      <c r="F11" s="33"/>
      <c r="G11" s="33"/>
    </row>
    <row r="12" spans="1:7" ht="11.1" customHeight="1" x14ac:dyDescent="0.35"/>
    <row r="13" spans="1:7" s="16" customFormat="1" ht="19.149999999999999" customHeight="1" collapsed="1" x14ac:dyDescent="0.2">
      <c r="A13" s="1"/>
      <c r="B13" s="35" t="s">
        <v>352</v>
      </c>
      <c r="C13" s="35"/>
      <c r="D13" s="35"/>
      <c r="E13" s="35"/>
      <c r="F13" s="35"/>
      <c r="G13" s="35"/>
    </row>
    <row r="14" spans="1:7" ht="11.1" customHeight="1" x14ac:dyDescent="0.35"/>
    <row r="15" spans="1:7" ht="47.45" customHeight="1" x14ac:dyDescent="0.35">
      <c r="B15" s="36" t="s">
        <v>28</v>
      </c>
      <c r="C15" s="37" t="s">
        <v>353</v>
      </c>
    </row>
    <row r="16" spans="1:7" s="42" customFormat="1" ht="34.9" customHeight="1" x14ac:dyDescent="0.2">
      <c r="A16" s="38"/>
      <c r="B16" s="39" t="s">
        <v>29</v>
      </c>
      <c r="C16" s="40">
        <f>$D$22*$C$35</f>
        <v>169.88232694149914</v>
      </c>
      <c r="D16" s="38"/>
      <c r="E16" s="38"/>
      <c r="F16" s="38"/>
      <c r="G16" s="41"/>
    </row>
    <row r="17" spans="1:7" ht="11.1" customHeight="1" x14ac:dyDescent="0.35"/>
    <row r="18" spans="1:7" s="16" customFormat="1" ht="19.149999999999999" customHeight="1" collapsed="1" x14ac:dyDescent="0.2">
      <c r="A18" s="1"/>
      <c r="B18" s="35" t="s">
        <v>379</v>
      </c>
      <c r="C18" s="35"/>
      <c r="D18" s="35"/>
      <c r="E18" s="35"/>
      <c r="F18" s="35"/>
      <c r="G18" s="35"/>
    </row>
    <row r="19" spans="1:7" ht="11.1" customHeight="1" x14ac:dyDescent="0.35"/>
    <row r="20" spans="1:7" ht="18.600000000000001" customHeight="1" x14ac:dyDescent="0.35">
      <c r="B20" s="381" t="s">
        <v>28</v>
      </c>
      <c r="C20" s="381" t="s">
        <v>30</v>
      </c>
      <c r="D20" s="381"/>
    </row>
    <row r="21" spans="1:7" ht="21.6" customHeight="1" x14ac:dyDescent="0.35">
      <c r="B21" s="381"/>
      <c r="C21" s="44" t="s">
        <v>31</v>
      </c>
      <c r="D21" s="43" t="s">
        <v>32</v>
      </c>
    </row>
    <row r="22" spans="1:7" s="42" customFormat="1" ht="34.9" customHeight="1" x14ac:dyDescent="0.2">
      <c r="A22" s="38"/>
      <c r="B22" s="39" t="s">
        <v>29</v>
      </c>
      <c r="C22" s="45">
        <v>7.68</v>
      </c>
      <c r="D22" s="40">
        <f>+$C$22*$D$24</f>
        <v>83.918615145205251</v>
      </c>
      <c r="E22" s="46"/>
      <c r="F22" s="38"/>
      <c r="G22" s="41"/>
    </row>
    <row r="23" spans="1:7" ht="11.1" customHeight="1" x14ac:dyDescent="0.35">
      <c r="B23" s="47"/>
      <c r="C23" s="48"/>
      <c r="D23" s="48"/>
      <c r="E23" s="48"/>
      <c r="G23" s="49"/>
    </row>
    <row r="24" spans="1:7" ht="21" customHeight="1" x14ac:dyDescent="0.35">
      <c r="B24" s="382" t="s">
        <v>380</v>
      </c>
      <c r="C24" s="382"/>
      <c r="D24" s="50">
        <v>10.926903013698601</v>
      </c>
      <c r="E24" s="51"/>
      <c r="G24" s="49"/>
    </row>
    <row r="25" spans="1:7" x14ac:dyDescent="0.35">
      <c r="B25" s="379" t="s">
        <v>381</v>
      </c>
      <c r="C25" s="379"/>
      <c r="D25" s="379"/>
      <c r="E25" s="52"/>
    </row>
    <row r="26" spans="1:7" ht="26.25" customHeight="1" x14ac:dyDescent="0.35">
      <c r="B26" s="379" t="s">
        <v>382</v>
      </c>
      <c r="C26" s="379"/>
      <c r="D26" s="379"/>
      <c r="E26" s="52"/>
    </row>
    <row r="27" spans="1:7" ht="11.1" customHeight="1" x14ac:dyDescent="0.35"/>
    <row r="28" spans="1:7" s="16" customFormat="1" ht="19.149999999999999" customHeight="1" collapsed="1" x14ac:dyDescent="0.2">
      <c r="A28" s="1"/>
      <c r="B28" s="35" t="s">
        <v>33</v>
      </c>
      <c r="C28" s="35"/>
      <c r="D28" s="35"/>
      <c r="E28" s="35"/>
      <c r="F28" s="35"/>
      <c r="G28" s="35"/>
    </row>
    <row r="29" spans="1:7" ht="11.1" customHeight="1" x14ac:dyDescent="0.35">
      <c r="B29" s="53"/>
      <c r="C29" s="53"/>
      <c r="D29" s="53"/>
      <c r="E29" s="53"/>
    </row>
    <row r="30" spans="1:7" ht="34.9" customHeight="1" x14ac:dyDescent="0.35">
      <c r="B30" s="54" t="s">
        <v>34</v>
      </c>
      <c r="C30" s="55" t="s">
        <v>383</v>
      </c>
      <c r="D30" s="49"/>
      <c r="E30" s="49"/>
    </row>
    <row r="31" spans="1:7" ht="24" customHeight="1" x14ac:dyDescent="0.35">
      <c r="B31" s="56">
        <v>39356</v>
      </c>
      <c r="C31" s="57">
        <f>INDEX('INPP ponderado'!$O11:$O224,MATCH(CMCgen!$B31,'INPP ponderado'!$B11:$B$224,0))</f>
        <v>59.240200000000002</v>
      </c>
      <c r="D31" s="58"/>
      <c r="E31" s="58"/>
      <c r="F31" s="59"/>
    </row>
    <row r="32" spans="1:7" ht="24" customHeight="1" x14ac:dyDescent="0.35">
      <c r="B32" s="56">
        <v>45200</v>
      </c>
      <c r="C32" s="57">
        <f>INDEX('INPP ponderado'!$O11:$O224,MATCH(CMCgen!$B32,'INPP ponderado'!$B11:$B$224,0))</f>
        <v>119.92428</v>
      </c>
    </row>
    <row r="33" spans="2:6" ht="24" customHeight="1" x14ac:dyDescent="0.35">
      <c r="B33" s="56">
        <v>45566</v>
      </c>
      <c r="C33" s="60">
        <f>INDEX('INPP ponderado'!$O11:$O224,MATCH(CMCgen!$B33,'INPP ponderado'!B$11:$B224,0))</f>
        <v>127.34032999999999</v>
      </c>
    </row>
    <row r="34" spans="2:6" ht="11.1" customHeight="1" x14ac:dyDescent="0.35">
      <c r="B34" s="61"/>
      <c r="C34" s="62"/>
      <c r="D34" s="63"/>
      <c r="E34" s="63"/>
      <c r="F34" s="64"/>
    </row>
    <row r="35" spans="2:6" ht="30" customHeight="1" x14ac:dyDescent="0.35">
      <c r="B35" s="65" t="s">
        <v>365</v>
      </c>
      <c r="C35" s="60">
        <f>ROUND(C32/C31,5)</f>
        <v>2.0243699999999998</v>
      </c>
      <c r="D35" s="66"/>
      <c r="E35" s="66"/>
    </row>
    <row r="36" spans="2:6" ht="11.1" customHeight="1" x14ac:dyDescent="0.35">
      <c r="B36" s="67"/>
      <c r="C36" s="62"/>
      <c r="D36" s="27"/>
      <c r="E36" s="27"/>
    </row>
    <row r="37" spans="2:6" ht="30" customHeight="1" x14ac:dyDescent="0.35">
      <c r="B37" s="65" t="s">
        <v>364</v>
      </c>
      <c r="C37" s="60">
        <f>ROUND(C33/C32,5)</f>
        <v>1.0618399999999999</v>
      </c>
      <c r="D37" s="68"/>
      <c r="E37" s="68"/>
      <c r="F37" s="69"/>
    </row>
    <row r="38" spans="2:6" ht="27.75" customHeight="1" x14ac:dyDescent="0.35">
      <c r="B38" s="379" t="s">
        <v>384</v>
      </c>
      <c r="C38" s="379"/>
    </row>
    <row r="39" spans="2:6" ht="18" customHeight="1" x14ac:dyDescent="0.35"/>
    <row r="40" spans="2:6" ht="18" customHeight="1" x14ac:dyDescent="0.35"/>
  </sheetData>
  <sheetProtection algorithmName="SHA-512" hashValue="YGai96TPuqinY56zw4/rIotfBMm5c30MfCvPVDqZKMGdK5KPVsy56TaoPx7vymSW7Qc+m+I1SEbgBXcTAW+46A==" saltValue="1ZhB1ZrhgIC5/jTnDVzZkg==" spinCount="100000" sheet="1" objects="1" scenarios="1"/>
  <mergeCells count="8">
    <mergeCell ref="B38:C38"/>
    <mergeCell ref="B1:B4"/>
    <mergeCell ref="C20:D20"/>
    <mergeCell ref="B20:B21"/>
    <mergeCell ref="B26:D26"/>
    <mergeCell ref="B25:D25"/>
    <mergeCell ref="B24:C24"/>
    <mergeCell ref="B9:C9"/>
  </mergeCells>
  <hyperlinks>
    <hyperlink ref="G4" location="Contenido!A1" tooltip="Regresar a contenido" display="Regresar" xr:uid="{00000000-0004-0000-0100-000000000000}"/>
  </hyperlinks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:I71"/>
  <sheetViews>
    <sheetView showGridLines="0" zoomScaleNormal="100" zoomScaleSheetLayoutView="70" workbookViewId="0"/>
  </sheetViews>
  <sheetFormatPr baseColWidth="10" defaultColWidth="0" defaultRowHeight="18" zeroHeight="1" x14ac:dyDescent="0.35"/>
  <cols>
    <col min="1" max="1" width="12.109375" style="21" customWidth="1"/>
    <col min="2" max="2" width="30.21875" style="21" customWidth="1"/>
    <col min="3" max="3" width="25.6640625" style="21" customWidth="1"/>
    <col min="4" max="4" width="27.88671875" style="21" customWidth="1"/>
    <col min="5" max="8" width="10.77734375" style="21" customWidth="1"/>
    <col min="9" max="9" width="12.21875" style="21" customWidth="1"/>
    <col min="10" max="16384" width="9.77734375" style="23" hidden="1"/>
  </cols>
  <sheetData>
    <row r="1" spans="1:9" s="16" customFormat="1" ht="18" customHeight="1" x14ac:dyDescent="0.2">
      <c r="A1" s="1"/>
      <c r="B1" s="375"/>
      <c r="C1" s="2"/>
      <c r="D1" s="2"/>
      <c r="E1" s="2"/>
      <c r="F1" s="2"/>
      <c r="G1" s="2"/>
      <c r="H1" s="2"/>
      <c r="I1" s="2"/>
    </row>
    <row r="2" spans="1:9" s="16" customFormat="1" ht="22.15" customHeight="1" x14ac:dyDescent="0.2">
      <c r="A2" s="1"/>
      <c r="B2" s="375"/>
      <c r="C2" s="3" t="s">
        <v>0</v>
      </c>
      <c r="D2" s="1"/>
      <c r="E2" s="1"/>
      <c r="F2" s="1"/>
      <c r="G2" s="1"/>
      <c r="H2" s="1"/>
      <c r="I2" s="1"/>
    </row>
    <row r="3" spans="1:9" s="16" customFormat="1" ht="22.15" customHeight="1" x14ac:dyDescent="0.2">
      <c r="A3" s="1"/>
      <c r="B3" s="375"/>
      <c r="C3" s="3" t="s">
        <v>1</v>
      </c>
      <c r="D3" s="1"/>
      <c r="E3" s="1"/>
      <c r="F3" s="1"/>
      <c r="G3" s="1"/>
      <c r="H3" s="2"/>
      <c r="I3" s="2"/>
    </row>
    <row r="4" spans="1:9" s="16" customFormat="1" ht="18" customHeight="1" x14ac:dyDescent="0.3">
      <c r="A4" s="17"/>
      <c r="B4" s="380"/>
      <c r="C4" s="19" t="s">
        <v>35</v>
      </c>
      <c r="D4" s="18"/>
      <c r="E4" s="18"/>
      <c r="F4" s="18"/>
      <c r="G4" s="18"/>
      <c r="H4" s="18"/>
      <c r="I4" s="20" t="s">
        <v>26</v>
      </c>
    </row>
    <row r="5" spans="1:9" ht="11.1" customHeight="1" x14ac:dyDescent="0.35">
      <c r="C5" s="22"/>
    </row>
    <row r="6" spans="1:9" s="16" customFormat="1" ht="19.149999999999999" customHeight="1" collapsed="1" x14ac:dyDescent="0.2">
      <c r="A6" s="1"/>
      <c r="B6" s="24" t="s">
        <v>371</v>
      </c>
      <c r="C6" s="25"/>
      <c r="D6" s="25"/>
      <c r="E6" s="25"/>
      <c r="F6" s="25"/>
      <c r="G6" s="25"/>
      <c r="H6" s="25"/>
      <c r="I6" s="25"/>
    </row>
    <row r="7" spans="1:9" ht="11.1" customHeight="1" x14ac:dyDescent="0.35">
      <c r="C7" s="388"/>
      <c r="D7" s="388"/>
      <c r="E7" s="22"/>
      <c r="F7" s="22"/>
      <c r="G7" s="70"/>
      <c r="H7" s="71"/>
    </row>
    <row r="8" spans="1:9" ht="35.450000000000003" customHeight="1" x14ac:dyDescent="0.35">
      <c r="B8" s="385" t="s">
        <v>36</v>
      </c>
      <c r="C8" s="385" t="s">
        <v>385</v>
      </c>
      <c r="D8" s="385"/>
      <c r="E8" s="72"/>
    </row>
    <row r="9" spans="1:9" ht="31.9" customHeight="1" x14ac:dyDescent="0.35">
      <c r="B9" s="385"/>
      <c r="C9" s="36" t="s">
        <v>386</v>
      </c>
      <c r="D9" s="36" t="s">
        <v>37</v>
      </c>
    </row>
    <row r="10" spans="1:9" ht="24" customHeight="1" x14ac:dyDescent="0.35">
      <c r="B10" s="73" t="s">
        <v>38</v>
      </c>
      <c r="C10" s="74">
        <f t="shared" ref="C10:C17" si="0">ROUND($C$27*$C$67,5)</f>
        <v>84.087040000000002</v>
      </c>
      <c r="D10" s="74">
        <f t="shared" ref="D10:D16" si="1">ROUND($C30*$C$67,5)</f>
        <v>77.980159999999998</v>
      </c>
      <c r="E10" s="75"/>
      <c r="F10" s="75"/>
      <c r="G10" s="75"/>
      <c r="H10" s="75"/>
    </row>
    <row r="11" spans="1:9" ht="24" customHeight="1" x14ac:dyDescent="0.35">
      <c r="B11" s="73" t="s">
        <v>387</v>
      </c>
      <c r="C11" s="74">
        <f t="shared" si="0"/>
        <v>84.087040000000002</v>
      </c>
      <c r="D11" s="74">
        <f t="shared" si="1"/>
        <v>58.954880000000003</v>
      </c>
      <c r="E11" s="75"/>
      <c r="F11" s="75"/>
      <c r="G11" s="75"/>
      <c r="H11" s="75"/>
    </row>
    <row r="12" spans="1:9" ht="24" customHeight="1" x14ac:dyDescent="0.35">
      <c r="B12" s="73" t="s">
        <v>39</v>
      </c>
      <c r="C12" s="74">
        <f t="shared" si="0"/>
        <v>84.087040000000002</v>
      </c>
      <c r="D12" s="74">
        <f t="shared" si="1"/>
        <v>83.617279999999994</v>
      </c>
      <c r="E12" s="75"/>
      <c r="F12" s="75"/>
      <c r="G12" s="75"/>
      <c r="H12" s="75"/>
    </row>
    <row r="13" spans="1:9" ht="24" customHeight="1" x14ac:dyDescent="0.35">
      <c r="B13" s="73" t="s">
        <v>40</v>
      </c>
      <c r="C13" s="74">
        <f t="shared" si="0"/>
        <v>84.087040000000002</v>
      </c>
      <c r="D13" s="74">
        <f t="shared" si="1"/>
        <v>79.389439999999993</v>
      </c>
      <c r="E13" s="75"/>
      <c r="F13" s="75"/>
      <c r="G13" s="75"/>
      <c r="H13" s="75"/>
    </row>
    <row r="14" spans="1:9" ht="24" customHeight="1" x14ac:dyDescent="0.35">
      <c r="B14" s="73" t="s">
        <v>41</v>
      </c>
      <c r="C14" s="74">
        <f t="shared" si="0"/>
        <v>84.087040000000002</v>
      </c>
      <c r="D14" s="74">
        <f t="shared" si="1"/>
        <v>107.57505</v>
      </c>
      <c r="E14" s="75"/>
      <c r="F14" s="75"/>
      <c r="G14" s="75"/>
      <c r="H14" s="75"/>
    </row>
    <row r="15" spans="1:9" ht="24" customHeight="1" x14ac:dyDescent="0.35">
      <c r="B15" s="73" t="s">
        <v>42</v>
      </c>
      <c r="C15" s="74">
        <f t="shared" si="0"/>
        <v>84.087040000000002</v>
      </c>
      <c r="D15" s="74">
        <f t="shared" si="1"/>
        <v>89.489279999999994</v>
      </c>
      <c r="E15" s="75"/>
      <c r="F15" s="75"/>
      <c r="G15" s="75"/>
      <c r="H15" s="75"/>
    </row>
    <row r="16" spans="1:9" ht="24" customHeight="1" x14ac:dyDescent="0.35">
      <c r="B16" s="73" t="s">
        <v>43</v>
      </c>
      <c r="C16" s="74">
        <f t="shared" si="0"/>
        <v>84.087040000000002</v>
      </c>
      <c r="D16" s="74">
        <f t="shared" si="1"/>
        <v>92.777609999999996</v>
      </c>
      <c r="E16" s="75"/>
      <c r="F16" s="75"/>
      <c r="G16" s="75"/>
      <c r="H16" s="75"/>
    </row>
    <row r="17" spans="1:9" ht="24" customHeight="1" x14ac:dyDescent="0.35">
      <c r="B17" s="73" t="s">
        <v>388</v>
      </c>
      <c r="C17" s="74">
        <f t="shared" si="0"/>
        <v>84.087040000000002</v>
      </c>
      <c r="D17" s="74">
        <f>ROUND(AVERAGE(D12:D16),5)</f>
        <v>90.569730000000007</v>
      </c>
      <c r="E17" s="75"/>
      <c r="F17" s="75"/>
      <c r="G17" s="75"/>
      <c r="H17" s="75"/>
    </row>
    <row r="18" spans="1:9" ht="15" customHeight="1" x14ac:dyDescent="0.35">
      <c r="B18" s="383" t="s">
        <v>378</v>
      </c>
      <c r="C18" s="383"/>
      <c r="D18" s="383"/>
    </row>
    <row r="19" spans="1:9" ht="45" customHeight="1" x14ac:dyDescent="0.35">
      <c r="B19" s="379" t="s">
        <v>389</v>
      </c>
      <c r="C19" s="379"/>
      <c r="D19" s="379"/>
      <c r="G19" s="76"/>
    </row>
    <row r="20" spans="1:9" ht="43.5" customHeight="1" x14ac:dyDescent="0.35">
      <c r="B20" s="379" t="s">
        <v>390</v>
      </c>
      <c r="C20" s="379"/>
      <c r="D20" s="379"/>
      <c r="G20" s="76"/>
    </row>
    <row r="21" spans="1:9" ht="11.1" customHeight="1" x14ac:dyDescent="0.35">
      <c r="G21" s="76"/>
    </row>
    <row r="22" spans="1:9" s="16" customFormat="1" ht="19.149999999999999" customHeight="1" collapsed="1" x14ac:dyDescent="0.2">
      <c r="A22" s="1"/>
      <c r="B22" s="77" t="s">
        <v>27</v>
      </c>
      <c r="C22" s="78"/>
      <c r="D22" s="78"/>
      <c r="E22" s="78"/>
      <c r="F22" s="78"/>
      <c r="G22" s="78"/>
      <c r="H22" s="78"/>
      <c r="I22" s="78"/>
    </row>
    <row r="23" spans="1:9" ht="11.1" customHeight="1" x14ac:dyDescent="0.35">
      <c r="G23" s="76"/>
      <c r="H23" s="79"/>
    </row>
    <row r="24" spans="1:9" s="16" customFormat="1" ht="19.149999999999999" customHeight="1" collapsed="1" x14ac:dyDescent="0.2">
      <c r="A24" s="1"/>
      <c r="B24" s="35" t="s">
        <v>354</v>
      </c>
      <c r="C24" s="35"/>
      <c r="D24" s="35"/>
      <c r="E24" s="35"/>
      <c r="F24" s="35"/>
      <c r="G24" s="35"/>
      <c r="H24" s="35"/>
      <c r="I24" s="35"/>
    </row>
    <row r="25" spans="1:9" ht="11.1" customHeight="1" x14ac:dyDescent="0.35">
      <c r="G25" s="76"/>
      <c r="H25" s="79"/>
    </row>
    <row r="26" spans="1:9" ht="70.150000000000006" customHeight="1" x14ac:dyDescent="0.35">
      <c r="B26" s="43" t="s">
        <v>28</v>
      </c>
      <c r="C26" s="36" t="s">
        <v>44</v>
      </c>
    </row>
    <row r="27" spans="1:9" s="42" customFormat="1" ht="24" customHeight="1" x14ac:dyDescent="0.35">
      <c r="A27" s="38"/>
      <c r="B27" s="73" t="s">
        <v>45</v>
      </c>
      <c r="C27" s="40">
        <f>$D$42*$C$65</f>
        <v>79.1899388607509</v>
      </c>
      <c r="D27" s="21"/>
      <c r="E27" s="38"/>
      <c r="F27" s="38"/>
      <c r="G27" s="80"/>
      <c r="H27" s="81"/>
      <c r="I27" s="41"/>
    </row>
    <row r="28" spans="1:9" ht="11.1" customHeight="1" x14ac:dyDescent="0.35">
      <c r="B28" s="82"/>
      <c r="C28" s="82"/>
    </row>
    <row r="29" spans="1:9" ht="67.900000000000006" customHeight="1" x14ac:dyDescent="0.35">
      <c r="B29" s="43" t="s">
        <v>36</v>
      </c>
      <c r="C29" s="36" t="s">
        <v>372</v>
      </c>
    </row>
    <row r="30" spans="1:9" ht="24" customHeight="1" x14ac:dyDescent="0.35">
      <c r="B30" s="73" t="s">
        <v>38</v>
      </c>
      <c r="C30" s="83">
        <f t="shared" ref="C30:C36" si="2">$D46*$C$65</f>
        <v>73.438714250752227</v>
      </c>
      <c r="G30" s="76"/>
      <c r="H30" s="84"/>
      <c r="I30" s="49"/>
    </row>
    <row r="31" spans="1:9" ht="24" customHeight="1" x14ac:dyDescent="0.35">
      <c r="B31" s="73" t="s">
        <v>46</v>
      </c>
      <c r="C31" s="83">
        <f t="shared" si="2"/>
        <v>55.521437581140994</v>
      </c>
      <c r="G31" s="76"/>
      <c r="H31" s="84"/>
      <c r="I31" s="49"/>
    </row>
    <row r="32" spans="1:9" ht="24" customHeight="1" x14ac:dyDescent="0.35">
      <c r="B32" s="73" t="s">
        <v>39</v>
      </c>
      <c r="C32" s="83">
        <f t="shared" si="2"/>
        <v>78.74753696767408</v>
      </c>
      <c r="G32" s="76"/>
      <c r="H32" s="84"/>
      <c r="I32" s="49"/>
    </row>
    <row r="33" spans="1:9" ht="24" customHeight="1" x14ac:dyDescent="0.35">
      <c r="B33" s="73" t="s">
        <v>40</v>
      </c>
      <c r="C33" s="83">
        <f t="shared" si="2"/>
        <v>74.765919929982701</v>
      </c>
      <c r="G33" s="76"/>
      <c r="H33" s="84"/>
      <c r="I33" s="49"/>
    </row>
    <row r="34" spans="1:9" ht="24" customHeight="1" x14ac:dyDescent="0.35">
      <c r="B34" s="73" t="s">
        <v>41</v>
      </c>
      <c r="C34" s="83">
        <f t="shared" si="2"/>
        <v>101.31003351459194</v>
      </c>
      <c r="G34" s="76"/>
      <c r="H34" s="84"/>
      <c r="I34" s="49"/>
    </row>
    <row r="35" spans="1:9" ht="24" customHeight="1" x14ac:dyDescent="0.35">
      <c r="B35" s="73" t="s">
        <v>42</v>
      </c>
      <c r="C35" s="83">
        <f t="shared" si="2"/>
        <v>84.277560631134335</v>
      </c>
      <c r="G35" s="76"/>
      <c r="H35" s="84"/>
      <c r="I35" s="49"/>
    </row>
    <row r="36" spans="1:9" ht="24" customHeight="1" x14ac:dyDescent="0.35">
      <c r="B36" s="73" t="s">
        <v>43</v>
      </c>
      <c r="C36" s="83">
        <f t="shared" si="2"/>
        <v>87.374373882672089</v>
      </c>
      <c r="G36" s="76"/>
      <c r="H36" s="84"/>
      <c r="I36" s="49"/>
    </row>
    <row r="37" spans="1:9" ht="11.1" customHeight="1" x14ac:dyDescent="0.35">
      <c r="G37" s="76"/>
      <c r="H37" s="79"/>
    </row>
    <row r="38" spans="1:9" s="16" customFormat="1" ht="19.149999999999999" customHeight="1" collapsed="1" x14ac:dyDescent="0.2">
      <c r="A38" s="1"/>
      <c r="B38" s="35" t="s">
        <v>391</v>
      </c>
      <c r="C38" s="35"/>
      <c r="D38" s="35"/>
      <c r="E38" s="35"/>
      <c r="F38" s="35"/>
      <c r="G38" s="35"/>
      <c r="H38" s="35"/>
      <c r="I38" s="35"/>
    </row>
    <row r="39" spans="1:9" ht="11.1" customHeight="1" x14ac:dyDescent="0.35">
      <c r="G39" s="76"/>
      <c r="H39" s="79"/>
    </row>
    <row r="40" spans="1:9" ht="36" customHeight="1" x14ac:dyDescent="0.35">
      <c r="B40" s="381" t="s">
        <v>28</v>
      </c>
      <c r="C40" s="385" t="s">
        <v>47</v>
      </c>
      <c r="D40" s="385"/>
    </row>
    <row r="41" spans="1:9" ht="21.6" customHeight="1" x14ac:dyDescent="0.35">
      <c r="B41" s="381"/>
      <c r="C41" s="43" t="s">
        <v>31</v>
      </c>
      <c r="D41" s="43" t="s">
        <v>32</v>
      </c>
    </row>
    <row r="42" spans="1:9" s="42" customFormat="1" ht="24" customHeight="1" x14ac:dyDescent="0.2">
      <c r="A42" s="38"/>
      <c r="B42" s="73" t="s">
        <v>48</v>
      </c>
      <c r="C42" s="45">
        <v>3.58</v>
      </c>
      <c r="D42" s="40">
        <f>+C42*$D$54</f>
        <v>39.118312789040992</v>
      </c>
      <c r="E42" s="38"/>
      <c r="F42" s="38"/>
      <c r="G42" s="80"/>
      <c r="H42" s="81"/>
      <c r="I42" s="41"/>
    </row>
    <row r="43" spans="1:9" ht="11.1" customHeight="1" x14ac:dyDescent="0.35">
      <c r="B43" s="82"/>
      <c r="C43" s="82"/>
      <c r="D43" s="82"/>
    </row>
    <row r="44" spans="1:9" ht="39" customHeight="1" x14ac:dyDescent="0.35">
      <c r="B44" s="381" t="s">
        <v>36</v>
      </c>
      <c r="C44" s="385" t="s">
        <v>367</v>
      </c>
      <c r="D44" s="385"/>
    </row>
    <row r="45" spans="1:9" ht="21.6" customHeight="1" x14ac:dyDescent="0.35">
      <c r="B45" s="381"/>
      <c r="C45" s="43" t="s">
        <v>31</v>
      </c>
      <c r="D45" s="43" t="s">
        <v>32</v>
      </c>
    </row>
    <row r="46" spans="1:9" ht="24" customHeight="1" x14ac:dyDescent="0.35">
      <c r="B46" s="73" t="s">
        <v>38</v>
      </c>
      <c r="C46" s="85">
        <v>3.32</v>
      </c>
      <c r="D46" s="83">
        <f>+C46*$D$54</f>
        <v>36.277318005479351</v>
      </c>
      <c r="G46" s="76"/>
      <c r="H46" s="84"/>
      <c r="I46" s="49"/>
    </row>
    <row r="47" spans="1:9" ht="24" customHeight="1" x14ac:dyDescent="0.35">
      <c r="B47" s="73" t="s">
        <v>46</v>
      </c>
      <c r="C47" s="85">
        <v>2.5099999999999998</v>
      </c>
      <c r="D47" s="83">
        <f>+C47*$D$54</f>
        <v>27.426526564383487</v>
      </c>
      <c r="G47" s="76"/>
      <c r="H47" s="84"/>
      <c r="I47" s="49"/>
    </row>
    <row r="48" spans="1:9" ht="24" customHeight="1" x14ac:dyDescent="0.35">
      <c r="B48" s="73" t="s">
        <v>39</v>
      </c>
      <c r="C48" s="85">
        <v>3.56</v>
      </c>
      <c r="D48" s="83">
        <f>+C48*$D$54</f>
        <v>38.899774728767021</v>
      </c>
      <c r="G48" s="76"/>
      <c r="H48" s="84"/>
      <c r="I48" s="49"/>
    </row>
    <row r="49" spans="1:9" ht="24" customHeight="1" x14ac:dyDescent="0.35">
      <c r="B49" s="73" t="s">
        <v>40</v>
      </c>
      <c r="C49" s="85">
        <v>3.38</v>
      </c>
      <c r="D49" s="83">
        <f t="shared" ref="D49:D52" si="3">+C49*$D$54</f>
        <v>36.932932186301272</v>
      </c>
      <c r="G49" s="76"/>
      <c r="H49" s="84"/>
      <c r="I49" s="49"/>
    </row>
    <row r="50" spans="1:9" ht="24" customHeight="1" x14ac:dyDescent="0.35">
      <c r="B50" s="73" t="s">
        <v>41</v>
      </c>
      <c r="C50" s="85">
        <v>4.58</v>
      </c>
      <c r="D50" s="83">
        <f t="shared" si="3"/>
        <v>50.045215802739591</v>
      </c>
      <c r="G50" s="76"/>
      <c r="H50" s="84"/>
      <c r="I50" s="49"/>
    </row>
    <row r="51" spans="1:9" ht="24" customHeight="1" x14ac:dyDescent="0.35">
      <c r="B51" s="73" t="s">
        <v>42</v>
      </c>
      <c r="C51" s="85">
        <v>3.81</v>
      </c>
      <c r="D51" s="83">
        <f t="shared" si="3"/>
        <v>41.631500482191669</v>
      </c>
      <c r="G51" s="76"/>
      <c r="H51" s="84"/>
      <c r="I51" s="49"/>
    </row>
    <row r="52" spans="1:9" ht="24" customHeight="1" x14ac:dyDescent="0.35">
      <c r="B52" s="73" t="s">
        <v>43</v>
      </c>
      <c r="C52" s="85">
        <v>3.95</v>
      </c>
      <c r="D52" s="83">
        <f t="shared" si="3"/>
        <v>43.161266904109475</v>
      </c>
      <c r="G52" s="76"/>
      <c r="H52" s="84"/>
      <c r="I52" s="49"/>
    </row>
    <row r="53" spans="1:9" ht="11.1" customHeight="1" x14ac:dyDescent="0.35">
      <c r="B53" s="86"/>
      <c r="C53" s="386"/>
      <c r="D53" s="386"/>
    </row>
    <row r="54" spans="1:9" ht="21" customHeight="1" x14ac:dyDescent="0.35">
      <c r="B54" s="382" t="s">
        <v>392</v>
      </c>
      <c r="C54" s="382"/>
      <c r="D54" s="87">
        <v>10.926903013698601</v>
      </c>
      <c r="G54" s="76"/>
      <c r="H54" s="84"/>
      <c r="I54" s="49"/>
    </row>
    <row r="55" spans="1:9" x14ac:dyDescent="0.35">
      <c r="B55" s="387" t="s">
        <v>393</v>
      </c>
      <c r="C55" s="387"/>
      <c r="D55" s="387"/>
    </row>
    <row r="56" spans="1:9" ht="26.25" customHeight="1" x14ac:dyDescent="0.35">
      <c r="B56" s="384" t="s">
        <v>394</v>
      </c>
      <c r="C56" s="384"/>
      <c r="D56" s="384"/>
    </row>
    <row r="57" spans="1:9" ht="11.1" customHeight="1" x14ac:dyDescent="0.35">
      <c r="G57" s="76"/>
    </row>
    <row r="58" spans="1:9" s="16" customFormat="1" ht="19.149999999999999" customHeight="1" collapsed="1" x14ac:dyDescent="0.2">
      <c r="A58" s="1"/>
      <c r="B58" s="35" t="s">
        <v>33</v>
      </c>
      <c r="C58" s="35"/>
      <c r="D58" s="35"/>
      <c r="E58" s="35"/>
      <c r="F58" s="35"/>
      <c r="G58" s="35"/>
      <c r="H58" s="35"/>
      <c r="I58" s="35"/>
    </row>
    <row r="59" spans="1:9" ht="11.1" customHeight="1" x14ac:dyDescent="0.35">
      <c r="G59" s="76"/>
      <c r="H59" s="79"/>
    </row>
    <row r="60" spans="1:9" ht="34.9" customHeight="1" x14ac:dyDescent="0.35">
      <c r="B60" s="54" t="s">
        <v>34</v>
      </c>
      <c r="C60" s="55" t="s">
        <v>395</v>
      </c>
      <c r="D60" s="49"/>
    </row>
    <row r="61" spans="1:9" ht="24" customHeight="1" x14ac:dyDescent="0.35">
      <c r="B61" s="56">
        <v>39356</v>
      </c>
      <c r="C61" s="60">
        <f>INDEX('INPP ponderado'!$O$11:$O$224,MATCH(CMCtransva!$B61,'INPP ponderado'!$B$11:$B$224,0))</f>
        <v>59.240200000000002</v>
      </c>
      <c r="E61" s="89"/>
      <c r="F61" s="89"/>
      <c r="G61" s="90"/>
    </row>
    <row r="62" spans="1:9" ht="24" customHeight="1" x14ac:dyDescent="0.35">
      <c r="B62" s="56">
        <v>45200</v>
      </c>
      <c r="C62" s="60">
        <f>INDEX('INPP ponderado'!$O$11:$O$224,MATCH(CMCtransva!$B62,'INPP ponderado'!$B$11:$B$224,0))</f>
        <v>119.92428</v>
      </c>
      <c r="D62" s="64"/>
      <c r="E62" s="90"/>
      <c r="F62" s="90"/>
    </row>
    <row r="63" spans="1:9" ht="24" customHeight="1" x14ac:dyDescent="0.35">
      <c r="B63" s="56">
        <v>45566</v>
      </c>
      <c r="C63" s="60">
        <f>INDEX('INPP ponderado'!$O$11:$O$224,MATCH(CMCtransva!$B63,'INPP ponderado'!$B$11:$B$224,0))</f>
        <v>127.34032999999999</v>
      </c>
      <c r="D63" s="64"/>
      <c r="E63" s="90"/>
      <c r="F63" s="90"/>
    </row>
    <row r="64" spans="1:9" ht="11.1" customHeight="1" x14ac:dyDescent="0.35">
      <c r="B64" s="61"/>
      <c r="C64" s="62"/>
      <c r="E64" s="64"/>
      <c r="F64" s="64"/>
      <c r="G64" s="90"/>
    </row>
    <row r="65" spans="2:7" ht="30" customHeight="1" x14ac:dyDescent="0.35">
      <c r="B65" s="65" t="s">
        <v>365</v>
      </c>
      <c r="C65" s="60">
        <f>ROUND(C62/C61,5)</f>
        <v>2.0243699999999998</v>
      </c>
      <c r="E65" s="90"/>
      <c r="F65" s="90"/>
      <c r="G65" s="66"/>
    </row>
    <row r="66" spans="2:7" ht="11.1" customHeight="1" x14ac:dyDescent="0.35">
      <c r="B66" s="67"/>
      <c r="C66" s="91"/>
      <c r="E66" s="64"/>
      <c r="F66" s="64"/>
      <c r="G66" s="90"/>
    </row>
    <row r="67" spans="2:7" ht="30" customHeight="1" x14ac:dyDescent="0.35">
      <c r="B67" s="65" t="s">
        <v>364</v>
      </c>
      <c r="C67" s="60">
        <f>ROUND(C63/C62,5)</f>
        <v>1.0618399999999999</v>
      </c>
      <c r="E67" s="90"/>
      <c r="F67" s="90"/>
      <c r="G67" s="66"/>
    </row>
    <row r="68" spans="2:7" ht="26.25" customHeight="1" x14ac:dyDescent="0.35">
      <c r="B68" s="379" t="s">
        <v>396</v>
      </c>
      <c r="C68" s="379"/>
      <c r="E68" s="90"/>
      <c r="F68" s="90"/>
      <c r="G68" s="66"/>
    </row>
    <row r="69" spans="2:7" ht="18" customHeight="1" x14ac:dyDescent="0.35"/>
    <row r="70" spans="2:7" ht="18" customHeight="1" x14ac:dyDescent="0.35"/>
    <row r="71" spans="2:7" ht="18" hidden="1" customHeight="1" x14ac:dyDescent="0.35"/>
  </sheetData>
  <sheetProtection algorithmName="SHA-512" hashValue="QL1JQk8oEDQeqebYGXWhCRQnHu76cwTYY9x6f6BA2H2OQHZQUe3T/anrdnnS3GZlExnNHOLIzHxNcw/md0n41w==" saltValue="hNKMJcvX1XLO/nRjTY+uog==" spinCount="100000" sheet="1" objects="1" scenarios="1"/>
  <mergeCells count="16">
    <mergeCell ref="B1:B4"/>
    <mergeCell ref="B8:B9"/>
    <mergeCell ref="C8:D8"/>
    <mergeCell ref="B19:D19"/>
    <mergeCell ref="B20:D20"/>
    <mergeCell ref="C7:D7"/>
    <mergeCell ref="B18:D18"/>
    <mergeCell ref="B56:D56"/>
    <mergeCell ref="B68:C68"/>
    <mergeCell ref="B40:B41"/>
    <mergeCell ref="C40:D40"/>
    <mergeCell ref="B44:B45"/>
    <mergeCell ref="C44:D44"/>
    <mergeCell ref="C53:D53"/>
    <mergeCell ref="B54:C54"/>
    <mergeCell ref="B55:D55"/>
  </mergeCells>
  <hyperlinks>
    <hyperlink ref="I4" location="Contenido!A1" tooltip="Regresar a contenido" display="Regresar" xr:uid="{00000000-0004-0000-0200-000000000000}"/>
  </hyperlinks>
  <pageMargins left="0.70866141732283472" right="0.70866141732283472" top="0.74803149606299213" bottom="0.74803149606299213" header="0.31496062992125984" footer="0.31496062992125984"/>
  <pageSetup scale="98" orientation="landscape" r:id="rId1"/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1" tint="0.499984740745262"/>
  </sheetPr>
  <dimension ref="A1:F91"/>
  <sheetViews>
    <sheetView showGridLines="0" zoomScaleNormal="100" zoomScaleSheetLayoutView="70" workbookViewId="0"/>
  </sheetViews>
  <sheetFormatPr baseColWidth="10" defaultColWidth="0" defaultRowHeight="18" zeroHeight="1" x14ac:dyDescent="0.35"/>
  <cols>
    <col min="1" max="1" width="9.33203125" style="21" customWidth="1"/>
    <col min="2" max="2" width="31.5546875" style="21" customWidth="1"/>
    <col min="3" max="5" width="25.21875" style="21" customWidth="1"/>
    <col min="6" max="6" width="12.21875" style="21" customWidth="1"/>
    <col min="7" max="16384" width="11.5546875" style="23" hidden="1"/>
  </cols>
  <sheetData>
    <row r="1" spans="1:6" s="16" customFormat="1" ht="18" customHeight="1" x14ac:dyDescent="0.2">
      <c r="A1" s="1"/>
      <c r="B1" s="375"/>
      <c r="C1" s="2"/>
      <c r="D1" s="2"/>
      <c r="E1" s="2"/>
      <c r="F1" s="2"/>
    </row>
    <row r="2" spans="1:6" s="16" customFormat="1" ht="22.15" customHeight="1" x14ac:dyDescent="0.2">
      <c r="A2" s="1"/>
      <c r="B2" s="375"/>
      <c r="C2" s="3" t="s">
        <v>0</v>
      </c>
      <c r="D2" s="1"/>
      <c r="E2" s="1"/>
      <c r="F2" s="1"/>
    </row>
    <row r="3" spans="1:6" s="16" customFormat="1" ht="22.15" customHeight="1" x14ac:dyDescent="0.2">
      <c r="A3" s="1"/>
      <c r="B3" s="375"/>
      <c r="C3" s="3" t="s">
        <v>1</v>
      </c>
      <c r="D3" s="1"/>
      <c r="E3" s="1"/>
      <c r="F3" s="2"/>
    </row>
    <row r="4" spans="1:6" s="16" customFormat="1" ht="18" customHeight="1" x14ac:dyDescent="0.3">
      <c r="A4" s="17"/>
      <c r="B4" s="380"/>
      <c r="C4" s="19" t="s">
        <v>49</v>
      </c>
      <c r="D4" s="92"/>
      <c r="E4" s="92"/>
      <c r="F4" s="20" t="s">
        <v>26</v>
      </c>
    </row>
    <row r="5" spans="1:6" s="6" customFormat="1" ht="11.1" customHeight="1" x14ac:dyDescent="0.35">
      <c r="A5" s="93"/>
      <c r="B5" s="93"/>
      <c r="C5" s="93"/>
      <c r="D5" s="21"/>
      <c r="E5" s="93"/>
      <c r="F5" s="93"/>
    </row>
    <row r="6" spans="1:6" s="16" customFormat="1" ht="19.149999999999999" customHeight="1" collapsed="1" x14ac:dyDescent="0.2">
      <c r="A6" s="1"/>
      <c r="B6" s="24" t="s">
        <v>373</v>
      </c>
      <c r="C6" s="25"/>
      <c r="D6" s="25"/>
      <c r="E6" s="25"/>
      <c r="F6" s="25"/>
    </row>
    <row r="7" spans="1:6" ht="11.1" customHeight="1" x14ac:dyDescent="0.35">
      <c r="B7" s="394"/>
      <c r="C7" s="394"/>
      <c r="D7" s="394"/>
      <c r="E7" s="394"/>
    </row>
    <row r="8" spans="1:6" ht="47.45" customHeight="1" x14ac:dyDescent="0.35">
      <c r="B8" s="43" t="s">
        <v>28</v>
      </c>
      <c r="C8" s="36" t="s">
        <v>50</v>
      </c>
      <c r="D8" s="36" t="s">
        <v>51</v>
      </c>
      <c r="E8" s="36" t="s">
        <v>52</v>
      </c>
      <c r="F8" s="94"/>
    </row>
    <row r="9" spans="1:6" ht="38.450000000000003" customHeight="1" x14ac:dyDescent="0.35">
      <c r="A9" s="95"/>
      <c r="B9" s="96" t="s">
        <v>397</v>
      </c>
      <c r="C9" s="97">
        <f>ROUND($C$17*$C$87,0)</f>
        <v>8659160195</v>
      </c>
      <c r="D9" s="97">
        <f>ROUND($D$17*$C$87,0)</f>
        <v>534609928</v>
      </c>
      <c r="E9" s="97">
        <f>ROUND($E$17*$C$87,0)</f>
        <v>93759169</v>
      </c>
      <c r="F9" s="98"/>
    </row>
    <row r="10" spans="1:6" ht="20.25" customHeight="1" x14ac:dyDescent="0.35">
      <c r="A10" s="95"/>
      <c r="B10" s="383" t="s">
        <v>398</v>
      </c>
      <c r="C10" s="383"/>
      <c r="D10" s="383"/>
      <c r="E10" s="383"/>
      <c r="F10" s="98"/>
    </row>
    <row r="11" spans="1:6" ht="11.1" customHeight="1" x14ac:dyDescent="0.35">
      <c r="C11" s="99"/>
    </row>
    <row r="12" spans="1:6" s="16" customFormat="1" ht="18.600000000000001" customHeight="1" collapsed="1" x14ac:dyDescent="0.2">
      <c r="A12" s="1"/>
      <c r="B12" s="77" t="s">
        <v>27</v>
      </c>
      <c r="C12" s="100"/>
      <c r="D12" s="100"/>
      <c r="E12" s="100"/>
      <c r="F12" s="101"/>
    </row>
    <row r="13" spans="1:6" ht="11.1" customHeight="1" x14ac:dyDescent="0.35">
      <c r="B13" s="102"/>
      <c r="C13" s="94"/>
      <c r="D13" s="94"/>
      <c r="E13" s="94"/>
      <c r="F13" s="94"/>
    </row>
    <row r="14" spans="1:6" ht="19.149999999999999" customHeight="1" x14ac:dyDescent="0.35">
      <c r="B14" s="35" t="s">
        <v>359</v>
      </c>
      <c r="C14" s="35"/>
      <c r="D14" s="35"/>
      <c r="E14" s="35"/>
      <c r="F14" s="35"/>
    </row>
    <row r="15" spans="1:6" ht="11.1" customHeight="1" x14ac:dyDescent="0.35">
      <c r="C15" s="22"/>
    </row>
    <row r="16" spans="1:6" ht="20.45" customHeight="1" x14ac:dyDescent="0.35">
      <c r="B16" s="43" t="s">
        <v>28</v>
      </c>
      <c r="C16" s="43" t="s">
        <v>53</v>
      </c>
      <c r="D16" s="43" t="s">
        <v>54</v>
      </c>
      <c r="E16" s="43" t="s">
        <v>55</v>
      </c>
      <c r="F16" s="94"/>
    </row>
    <row r="17" spans="2:6" ht="38.450000000000003" customHeight="1" x14ac:dyDescent="0.35">
      <c r="B17" s="96" t="s">
        <v>374</v>
      </c>
      <c r="C17" s="103">
        <f>($C$20*($C$22*1000))+($C$21*($C$23*1000))</f>
        <v>8154863439.7815113</v>
      </c>
      <c r="D17" s="104">
        <f>($D$20*($D$22*1000))+($D$21*($D$23*1000))</f>
        <v>503475032.01418269</v>
      </c>
      <c r="E17" s="104">
        <f>($E$20*($E$22*1000))+($E$21*($E$23*1000))</f>
        <v>88298772.638256103</v>
      </c>
      <c r="F17" s="94"/>
    </row>
    <row r="18" spans="2:6" ht="11.1" customHeight="1" x14ac:dyDescent="0.35">
      <c r="B18" s="105"/>
      <c r="C18" s="106"/>
      <c r="D18" s="106"/>
      <c r="E18" s="106"/>
      <c r="F18" s="94"/>
    </row>
    <row r="19" spans="2:6" ht="20.45" customHeight="1" x14ac:dyDescent="0.35">
      <c r="B19" s="43" t="s">
        <v>28</v>
      </c>
      <c r="C19" s="43" t="s">
        <v>53</v>
      </c>
      <c r="D19" s="43" t="s">
        <v>54</v>
      </c>
      <c r="E19" s="43" t="s">
        <v>55</v>
      </c>
      <c r="F19" s="94"/>
    </row>
    <row r="20" spans="2:6" ht="58.9" customHeight="1" x14ac:dyDescent="0.35">
      <c r="B20" s="107" t="s">
        <v>399</v>
      </c>
      <c r="C20" s="108">
        <f>SUMPRODUCT($C$31:$C$36,$C$69:$C$74)</f>
        <v>79.1899388607509</v>
      </c>
      <c r="D20" s="108">
        <f>$C$29</f>
        <v>79.1899388607509</v>
      </c>
      <c r="E20" s="108">
        <f>$C$30</f>
        <v>79.1899388607509</v>
      </c>
    </row>
    <row r="21" spans="2:6" ht="65.45" customHeight="1" x14ac:dyDescent="0.35">
      <c r="B21" s="107" t="s">
        <v>400</v>
      </c>
      <c r="C21" s="108">
        <f>SUMPRODUCT($D$31:$D$36,$C$69:$C$74)</f>
        <v>84.324938939249876</v>
      </c>
      <c r="D21" s="108">
        <f>$D$29</f>
        <v>73.438714250752227</v>
      </c>
      <c r="E21" s="108">
        <f>$D$30</f>
        <v>55.521437581140994</v>
      </c>
    </row>
    <row r="22" spans="2:6" ht="47.45" customHeight="1" x14ac:dyDescent="0.35">
      <c r="B22" s="107" t="s">
        <v>56</v>
      </c>
      <c r="C22" s="109">
        <f>$C$43</f>
        <v>51406</v>
      </c>
      <c r="D22" s="109">
        <f>$D$43</f>
        <v>3393</v>
      </c>
      <c r="E22" s="109">
        <f>$E$43</f>
        <v>660</v>
      </c>
    </row>
    <row r="23" spans="2:6" ht="47.45" customHeight="1" x14ac:dyDescent="0.35">
      <c r="B23" s="110" t="s">
        <v>57</v>
      </c>
      <c r="C23" s="109">
        <f>$C$47</f>
        <v>48432</v>
      </c>
      <c r="D23" s="109">
        <f>$D$47</f>
        <v>3197</v>
      </c>
      <c r="E23" s="111">
        <f>$E$47</f>
        <v>649</v>
      </c>
    </row>
    <row r="24" spans="2:6" ht="11.1" customHeight="1" x14ac:dyDescent="0.35">
      <c r="B24" s="112"/>
      <c r="C24" s="113"/>
      <c r="D24" s="113"/>
      <c r="E24" s="113"/>
      <c r="F24" s="114"/>
    </row>
    <row r="25" spans="2:6" ht="19.149999999999999" customHeight="1" x14ac:dyDescent="0.35">
      <c r="B25" s="35" t="s">
        <v>358</v>
      </c>
      <c r="C25" s="35"/>
      <c r="D25" s="35"/>
      <c r="E25" s="35"/>
      <c r="F25" s="35"/>
    </row>
    <row r="26" spans="2:6" ht="11.1" customHeight="1" x14ac:dyDescent="0.35">
      <c r="C26" s="22"/>
    </row>
    <row r="27" spans="2:6" ht="30.6" customHeight="1" x14ac:dyDescent="0.35">
      <c r="B27" s="385" t="s">
        <v>58</v>
      </c>
      <c r="C27" s="385" t="s">
        <v>59</v>
      </c>
      <c r="D27" s="385"/>
      <c r="E27" s="94"/>
      <c r="F27" s="94"/>
    </row>
    <row r="28" spans="2:6" ht="36" customHeight="1" x14ac:dyDescent="0.35">
      <c r="B28" s="385"/>
      <c r="C28" s="36" t="s">
        <v>386</v>
      </c>
      <c r="D28" s="36" t="s">
        <v>37</v>
      </c>
      <c r="E28" s="94"/>
      <c r="F28" s="94"/>
    </row>
    <row r="29" spans="2:6" ht="24" customHeight="1" x14ac:dyDescent="0.35">
      <c r="B29" s="73" t="s">
        <v>38</v>
      </c>
      <c r="C29" s="57">
        <f>CMCtransva!$C27</f>
        <v>79.1899388607509</v>
      </c>
      <c r="D29" s="57">
        <f>CMCtransva!$C30</f>
        <v>73.438714250752227</v>
      </c>
      <c r="E29" s="115"/>
      <c r="F29" s="94"/>
    </row>
    <row r="30" spans="2:6" ht="24" customHeight="1" x14ac:dyDescent="0.35">
      <c r="B30" s="73" t="s">
        <v>46</v>
      </c>
      <c r="C30" s="57">
        <f>CMCtransva!$C27</f>
        <v>79.1899388607509</v>
      </c>
      <c r="D30" s="57">
        <f>CMCtransva!$C31</f>
        <v>55.521437581140994</v>
      </c>
      <c r="E30" s="115"/>
      <c r="F30" s="94"/>
    </row>
    <row r="31" spans="2:6" ht="24" customHeight="1" x14ac:dyDescent="0.35">
      <c r="B31" s="73" t="s">
        <v>39</v>
      </c>
      <c r="C31" s="57">
        <f>CMCtransva!$C27</f>
        <v>79.1899388607509</v>
      </c>
      <c r="D31" s="57">
        <f>CMCtransva!$C32</f>
        <v>78.74753696767408</v>
      </c>
      <c r="E31" s="115"/>
      <c r="F31" s="94"/>
    </row>
    <row r="32" spans="2:6" ht="24" customHeight="1" x14ac:dyDescent="0.35">
      <c r="B32" s="73" t="s">
        <v>40</v>
      </c>
      <c r="C32" s="57">
        <f>CMCtransva!$C27</f>
        <v>79.1899388607509</v>
      </c>
      <c r="D32" s="57">
        <f>CMCtransva!$C33</f>
        <v>74.765919929982701</v>
      </c>
      <c r="E32" s="115"/>
      <c r="F32" s="94"/>
    </row>
    <row r="33" spans="2:6" ht="24" customHeight="1" x14ac:dyDescent="0.35">
      <c r="B33" s="73" t="s">
        <v>41</v>
      </c>
      <c r="C33" s="57">
        <f>CMCtransva!$C27</f>
        <v>79.1899388607509</v>
      </c>
      <c r="D33" s="57">
        <f>CMCtransva!$C34</f>
        <v>101.31003351459194</v>
      </c>
      <c r="E33" s="115"/>
      <c r="F33" s="94"/>
    </row>
    <row r="34" spans="2:6" ht="24" customHeight="1" x14ac:dyDescent="0.35">
      <c r="B34" s="73" t="s">
        <v>42</v>
      </c>
      <c r="C34" s="57">
        <f>CMCtransva!$C27</f>
        <v>79.1899388607509</v>
      </c>
      <c r="D34" s="57">
        <f>CMCtransva!$C35</f>
        <v>84.277560631134335</v>
      </c>
      <c r="E34" s="115"/>
      <c r="F34" s="94"/>
    </row>
    <row r="35" spans="2:6" ht="24" customHeight="1" x14ac:dyDescent="0.35">
      <c r="B35" s="73" t="s">
        <v>43</v>
      </c>
      <c r="C35" s="57">
        <f>CMCtransva!$C27</f>
        <v>79.1899388607509</v>
      </c>
      <c r="D35" s="57">
        <f>CMCtransva!$C36</f>
        <v>87.374373882672089</v>
      </c>
      <c r="E35" s="115"/>
      <c r="F35" s="94"/>
    </row>
    <row r="36" spans="2:6" ht="24" customHeight="1" x14ac:dyDescent="0.35">
      <c r="B36" s="73" t="s">
        <v>388</v>
      </c>
      <c r="C36" s="57">
        <f>CMCtransva!$C27</f>
        <v>79.1899388607509</v>
      </c>
      <c r="D36" s="60">
        <f>AVERAGE(D31:D35)</f>
        <v>85.295084985211034</v>
      </c>
      <c r="E36" s="115"/>
      <c r="F36" s="94"/>
    </row>
    <row r="37" spans="2:6" ht="33" customHeight="1" x14ac:dyDescent="0.35">
      <c r="B37" s="393" t="s">
        <v>401</v>
      </c>
      <c r="C37" s="393"/>
      <c r="D37" s="393"/>
      <c r="E37" s="94"/>
      <c r="F37" s="94"/>
    </row>
    <row r="38" spans="2:6" ht="46.5" customHeight="1" x14ac:dyDescent="0.35">
      <c r="B38" s="379" t="s">
        <v>402</v>
      </c>
      <c r="C38" s="379"/>
      <c r="D38" s="379"/>
      <c r="E38" s="94"/>
      <c r="F38" s="94"/>
    </row>
    <row r="39" spans="2:6" ht="11.1" customHeight="1" x14ac:dyDescent="0.35">
      <c r="B39" s="102"/>
      <c r="C39" s="94"/>
      <c r="D39" s="94"/>
      <c r="E39" s="94"/>
      <c r="F39" s="94"/>
    </row>
    <row r="40" spans="2:6" ht="19.149999999999999" customHeight="1" x14ac:dyDescent="0.35">
      <c r="B40" s="35" t="s">
        <v>355</v>
      </c>
      <c r="C40" s="35"/>
      <c r="D40" s="35"/>
      <c r="E40" s="35"/>
      <c r="F40" s="35"/>
    </row>
    <row r="41" spans="2:6" ht="11.1" customHeight="1" x14ac:dyDescent="0.35">
      <c r="C41" s="116"/>
      <c r="D41" s="116"/>
      <c r="E41" s="116"/>
    </row>
    <row r="42" spans="2:6" ht="24.6" customHeight="1" x14ac:dyDescent="0.35">
      <c r="B42" s="43" t="s">
        <v>28</v>
      </c>
      <c r="C42" s="43" t="s">
        <v>60</v>
      </c>
      <c r="D42" s="43" t="s">
        <v>54</v>
      </c>
      <c r="E42" s="43" t="s">
        <v>55</v>
      </c>
    </row>
    <row r="43" spans="2:6" ht="48" customHeight="1" x14ac:dyDescent="0.35">
      <c r="B43" s="107" t="s">
        <v>403</v>
      </c>
      <c r="C43" s="117">
        <v>51406</v>
      </c>
      <c r="D43" s="117">
        <v>3393</v>
      </c>
      <c r="E43" s="117">
        <v>660</v>
      </c>
      <c r="F43" s="113"/>
    </row>
    <row r="44" spans="2:6" ht="48" customHeight="1" x14ac:dyDescent="0.35">
      <c r="B44" s="107" t="s">
        <v>61</v>
      </c>
      <c r="C44" s="118">
        <f>D63</f>
        <v>1.0317671947543114</v>
      </c>
      <c r="D44" s="118">
        <v>1</v>
      </c>
      <c r="E44" s="118">
        <v>1</v>
      </c>
      <c r="F44" s="119"/>
    </row>
    <row r="45" spans="2:6" ht="70.5" customHeight="1" x14ac:dyDescent="0.35">
      <c r="B45" s="107" t="s">
        <v>404</v>
      </c>
      <c r="C45" s="120">
        <v>3799.2589843666237</v>
      </c>
      <c r="D45" s="120">
        <v>142.55878077627884</v>
      </c>
      <c r="E45" s="117">
        <v>0</v>
      </c>
      <c r="F45" s="121"/>
    </row>
    <row r="46" spans="2:6" ht="48" customHeight="1" x14ac:dyDescent="0.35">
      <c r="B46" s="107" t="s">
        <v>405</v>
      </c>
      <c r="C46" s="122">
        <v>1.6400000000000001E-2</v>
      </c>
      <c r="D46" s="122">
        <v>1.6400000000000001E-2</v>
      </c>
      <c r="E46" s="122">
        <v>1.6400000000000001E-2</v>
      </c>
      <c r="F46" s="123"/>
    </row>
    <row r="47" spans="2:6" ht="48" customHeight="1" x14ac:dyDescent="0.35">
      <c r="B47" s="107" t="s">
        <v>62</v>
      </c>
      <c r="C47" s="117">
        <f>ROUND(((C43*C44)-C45)*(1-C46),0)</f>
        <v>48432</v>
      </c>
      <c r="D47" s="117">
        <f>ROUND(((D43*D44)-D45)*(1-D46),0)</f>
        <v>3197</v>
      </c>
      <c r="E47" s="117">
        <f>ROUND(((E43*E44)-E45)*(1-E46),0)</f>
        <v>649</v>
      </c>
      <c r="F47" s="124"/>
    </row>
    <row r="48" spans="2:6" x14ac:dyDescent="0.35">
      <c r="B48" s="383" t="s">
        <v>406</v>
      </c>
      <c r="C48" s="383"/>
      <c r="D48" s="383"/>
      <c r="E48" s="383"/>
      <c r="F48" s="125"/>
    </row>
    <row r="49" spans="2:6" x14ac:dyDescent="0.35">
      <c r="B49" s="387" t="s">
        <v>407</v>
      </c>
      <c r="C49" s="387"/>
      <c r="D49" s="387"/>
      <c r="E49" s="387"/>
      <c r="F49" s="113"/>
    </row>
    <row r="50" spans="2:6" ht="11.1" customHeight="1" x14ac:dyDescent="0.35">
      <c r="B50" s="126"/>
      <c r="C50" s="49"/>
      <c r="D50" s="49"/>
    </row>
    <row r="51" spans="2:6" ht="19.149999999999999" customHeight="1" x14ac:dyDescent="0.35">
      <c r="B51" s="35" t="s">
        <v>63</v>
      </c>
      <c r="C51" s="35"/>
      <c r="D51" s="35"/>
      <c r="E51" s="35"/>
      <c r="F51" s="35"/>
    </row>
    <row r="52" spans="2:6" ht="11.1" customHeight="1" x14ac:dyDescent="0.35">
      <c r="B52" s="127"/>
      <c r="C52" s="128"/>
      <c r="D52" s="129"/>
      <c r="E52" s="130"/>
      <c r="F52" s="131"/>
    </row>
    <row r="53" spans="2:6" ht="54" customHeight="1" x14ac:dyDescent="0.35">
      <c r="B53" s="43" t="s">
        <v>64</v>
      </c>
      <c r="C53" s="36" t="s">
        <v>408</v>
      </c>
      <c r="D53" s="36" t="s">
        <v>409</v>
      </c>
      <c r="E53" s="132"/>
    </row>
    <row r="54" spans="2:6" ht="24" customHeight="1" x14ac:dyDescent="0.35">
      <c r="B54" s="133" t="s">
        <v>65</v>
      </c>
      <c r="C54" s="134">
        <v>8618.7018378800003</v>
      </c>
      <c r="D54" s="117">
        <v>8518.2135761669997</v>
      </c>
    </row>
    <row r="55" spans="2:6" ht="24" customHeight="1" x14ac:dyDescent="0.35">
      <c r="B55" s="133" t="s">
        <v>66</v>
      </c>
      <c r="C55" s="134">
        <v>8782.7512901063146</v>
      </c>
      <c r="D55" s="117">
        <v>8175.8810733668752</v>
      </c>
    </row>
    <row r="56" spans="2:6" ht="24" customHeight="1" x14ac:dyDescent="0.35">
      <c r="B56" s="133" t="s">
        <v>67</v>
      </c>
      <c r="C56" s="134">
        <v>11477.740707656489</v>
      </c>
      <c r="D56" s="117">
        <v>11364.977999999999</v>
      </c>
    </row>
    <row r="57" spans="2:6" ht="24" customHeight="1" x14ac:dyDescent="0.35">
      <c r="B57" s="133" t="s">
        <v>41</v>
      </c>
      <c r="C57" s="134">
        <v>5808.277</v>
      </c>
      <c r="D57" s="117">
        <v>5312.2120000000004</v>
      </c>
    </row>
    <row r="58" spans="2:6" ht="24" customHeight="1" x14ac:dyDescent="0.35">
      <c r="B58" s="133" t="s">
        <v>39</v>
      </c>
      <c r="C58" s="134">
        <v>5445.6294828203327</v>
      </c>
      <c r="D58" s="117">
        <v>5300.915</v>
      </c>
    </row>
    <row r="59" spans="2:6" ht="24" customHeight="1" x14ac:dyDescent="0.35">
      <c r="B59" s="133" t="s">
        <v>40</v>
      </c>
      <c r="C59" s="134">
        <v>10962.264999999999</v>
      </c>
      <c r="D59" s="117">
        <v>10959.892</v>
      </c>
      <c r="E59" s="23"/>
    </row>
    <row r="60" spans="2:6" ht="24" customHeight="1" x14ac:dyDescent="0.35">
      <c r="B60" s="133" t="s">
        <v>42</v>
      </c>
      <c r="C60" s="134">
        <v>2698.1486012332034</v>
      </c>
      <c r="D60" s="117">
        <v>2505.1677954185934</v>
      </c>
    </row>
    <row r="61" spans="2:6" ht="24" customHeight="1" x14ac:dyDescent="0.35">
      <c r="B61" s="135" t="s">
        <v>68</v>
      </c>
      <c r="C61" s="136">
        <f>SUM(C54:C60)</f>
        <v>53793.513919696336</v>
      </c>
      <c r="D61" s="136">
        <f>SUM(D54:D60)</f>
        <v>52137.259444952469</v>
      </c>
    </row>
    <row r="62" spans="2:6" ht="11.1" customHeight="1" x14ac:dyDescent="0.35">
      <c r="B62" s="137"/>
      <c r="C62" s="138"/>
      <c r="D62" s="138"/>
    </row>
    <row r="63" spans="2:6" ht="21.75" customHeight="1" x14ac:dyDescent="0.35">
      <c r="B63" s="391" t="s">
        <v>69</v>
      </c>
      <c r="C63" s="391"/>
      <c r="D63" s="139">
        <f>C61/D61</f>
        <v>1.0317671947543114</v>
      </c>
    </row>
    <row r="64" spans="2:6" x14ac:dyDescent="0.35">
      <c r="B64" s="392" t="s">
        <v>410</v>
      </c>
      <c r="C64" s="392"/>
      <c r="D64" s="392"/>
      <c r="E64" s="23"/>
    </row>
    <row r="65" spans="1:6" ht="11.1" customHeight="1" x14ac:dyDescent="0.35">
      <c r="C65" s="140"/>
      <c r="D65" s="141"/>
      <c r="E65" s="140"/>
    </row>
    <row r="66" spans="1:6" ht="19.149999999999999" customHeight="1" x14ac:dyDescent="0.35">
      <c r="B66" s="35" t="s">
        <v>70</v>
      </c>
      <c r="C66" s="35"/>
      <c r="D66" s="35"/>
      <c r="E66" s="35"/>
      <c r="F66" s="35"/>
    </row>
    <row r="67" spans="1:6" ht="11.1" customHeight="1" x14ac:dyDescent="0.35">
      <c r="C67" s="140"/>
      <c r="D67" s="141"/>
      <c r="E67" s="140"/>
    </row>
    <row r="68" spans="1:6" ht="76.900000000000006" customHeight="1" x14ac:dyDescent="0.35">
      <c r="B68" s="43" t="s">
        <v>36</v>
      </c>
      <c r="C68" s="36" t="s">
        <v>71</v>
      </c>
      <c r="D68" s="141"/>
      <c r="E68" s="140"/>
    </row>
    <row r="69" spans="1:6" ht="24" customHeight="1" x14ac:dyDescent="0.35">
      <c r="B69" s="73" t="s">
        <v>39</v>
      </c>
      <c r="C69" s="142">
        <f>D58/$D$61</f>
        <v>0.10167229839912872</v>
      </c>
      <c r="D69" s="141"/>
      <c r="E69" s="143"/>
    </row>
    <row r="70" spans="1:6" ht="24" customHeight="1" x14ac:dyDescent="0.35">
      <c r="B70" s="73" t="s">
        <v>40</v>
      </c>
      <c r="C70" s="142">
        <f>D59/$D$61</f>
        <v>0.21021227653079208</v>
      </c>
      <c r="D70" s="141"/>
      <c r="E70" s="143"/>
    </row>
    <row r="71" spans="1:6" ht="24" customHeight="1" x14ac:dyDescent="0.35">
      <c r="B71" s="73" t="s">
        <v>41</v>
      </c>
      <c r="C71" s="142">
        <f>D57/$D$61</f>
        <v>0.10188897645471252</v>
      </c>
      <c r="D71" s="141"/>
      <c r="E71" s="143"/>
    </row>
    <row r="72" spans="1:6" ht="24" customHeight="1" x14ac:dyDescent="0.35">
      <c r="B72" s="73" t="s">
        <v>42</v>
      </c>
      <c r="C72" s="142">
        <f>D60/$D$61</f>
        <v>4.8049472145032829E-2</v>
      </c>
      <c r="D72" s="141"/>
      <c r="E72" s="143"/>
    </row>
    <row r="73" spans="1:6" ht="24" customHeight="1" x14ac:dyDescent="0.35">
      <c r="B73" s="73" t="s">
        <v>411</v>
      </c>
      <c r="C73" s="142">
        <f>D55/$D$61</f>
        <v>0.15681455374537145</v>
      </c>
      <c r="D73" s="141"/>
      <c r="E73" s="143"/>
    </row>
    <row r="74" spans="1:6" ht="24" customHeight="1" x14ac:dyDescent="0.35">
      <c r="B74" s="73" t="s">
        <v>412</v>
      </c>
      <c r="C74" s="142">
        <f>SUM($D$54+$D$56)/$D$61</f>
        <v>0.38136242272496235</v>
      </c>
      <c r="D74" s="141"/>
      <c r="E74" s="143"/>
    </row>
    <row r="75" spans="1:6" x14ac:dyDescent="0.35">
      <c r="B75" s="389" t="s">
        <v>413</v>
      </c>
      <c r="C75" s="389"/>
      <c r="D75" s="141"/>
      <c r="E75" s="140"/>
    </row>
    <row r="76" spans="1:6" ht="26.25" customHeight="1" x14ac:dyDescent="0.35">
      <c r="B76" s="390" t="s">
        <v>414</v>
      </c>
      <c r="C76" s="390"/>
      <c r="D76" s="141"/>
      <c r="E76" s="140"/>
    </row>
    <row r="77" spans="1:6" ht="11.1" customHeight="1" x14ac:dyDescent="0.35">
      <c r="B77" s="144"/>
      <c r="D77" s="145"/>
    </row>
    <row r="78" spans="1:6" s="16" customFormat="1" ht="19.149999999999999" customHeight="1" collapsed="1" x14ac:dyDescent="0.2">
      <c r="A78" s="1"/>
      <c r="B78" s="35" t="s">
        <v>72</v>
      </c>
      <c r="C78" s="35"/>
      <c r="D78" s="35"/>
      <c r="E78" s="35"/>
      <c r="F78" s="35"/>
    </row>
    <row r="79" spans="1:6" ht="11.1" customHeight="1" x14ac:dyDescent="0.35">
      <c r="B79" s="53"/>
      <c r="C79" s="53"/>
      <c r="D79" s="53"/>
    </row>
    <row r="80" spans="1:6" ht="36" customHeight="1" x14ac:dyDescent="0.35">
      <c r="B80" s="54" t="s">
        <v>34</v>
      </c>
      <c r="C80" s="55" t="s">
        <v>415</v>
      </c>
      <c r="D80" s="49"/>
    </row>
    <row r="81" spans="2:5" ht="24" customHeight="1" x14ac:dyDescent="0.35">
      <c r="B81" s="56">
        <v>39356</v>
      </c>
      <c r="C81" s="57">
        <f>INDEX('INPP ponderado'!$O$11:$O$224,MATCH($B81,'INPP ponderado'!$B$11:$B$224,0))</f>
        <v>59.240200000000002</v>
      </c>
      <c r="E81" s="89"/>
    </row>
    <row r="82" spans="2:5" ht="24" customHeight="1" x14ac:dyDescent="0.35">
      <c r="B82" s="56">
        <v>45200</v>
      </c>
      <c r="C82" s="57">
        <f>INDEX('INPP ponderado'!$O$11:$O$224,MATCH($B82,'INPP ponderado'!$B$11:$B$224,0))</f>
        <v>119.92428</v>
      </c>
      <c r="D82" s="64"/>
      <c r="E82" s="90"/>
    </row>
    <row r="83" spans="2:5" ht="24" customHeight="1" x14ac:dyDescent="0.35">
      <c r="B83" s="56">
        <v>45566</v>
      </c>
      <c r="C83" s="60">
        <f>INDEX('INPP ponderado'!$O$11:$O$224,MATCH($B83,'INPP ponderado'!$B$11:$B$224,0))</f>
        <v>127.34032999999999</v>
      </c>
      <c r="D83" s="64"/>
      <c r="E83" s="90"/>
    </row>
    <row r="84" spans="2:5" ht="11.1" customHeight="1" x14ac:dyDescent="0.35">
      <c r="B84" s="67"/>
      <c r="C84" s="62"/>
      <c r="E84" s="64"/>
    </row>
    <row r="85" spans="2:5" ht="30" customHeight="1" x14ac:dyDescent="0.35">
      <c r="B85" s="65" t="s">
        <v>365</v>
      </c>
      <c r="C85" s="60">
        <f>ROUND(C82/C81,5)</f>
        <v>2.0243699999999998</v>
      </c>
      <c r="E85" s="59"/>
    </row>
    <row r="86" spans="2:5" ht="11.1" customHeight="1" x14ac:dyDescent="0.35">
      <c r="B86" s="67"/>
      <c r="C86" s="91"/>
      <c r="E86" s="146"/>
    </row>
    <row r="87" spans="2:5" ht="30" customHeight="1" x14ac:dyDescent="0.35">
      <c r="B87" s="65" t="s">
        <v>364</v>
      </c>
      <c r="C87" s="60">
        <f>ROUND(C83/C82,5)</f>
        <v>1.0618399999999999</v>
      </c>
      <c r="E87" s="59"/>
    </row>
    <row r="88" spans="2:5" ht="25.5" customHeight="1" x14ac:dyDescent="0.35">
      <c r="B88" s="379" t="s">
        <v>416</v>
      </c>
      <c r="C88" s="379"/>
    </row>
    <row r="89" spans="2:5" ht="18" customHeight="1" x14ac:dyDescent="0.35"/>
    <row r="90" spans="2:5" ht="18" customHeight="1" x14ac:dyDescent="0.35"/>
    <row r="91" spans="2:5" ht="18" hidden="1" customHeight="1" x14ac:dyDescent="0.35"/>
  </sheetData>
  <sheetProtection algorithmName="SHA-512" hashValue="wy1WQgfAKETkYhAnQMkPpvSE8Dx3rqCvrEcz7uHjOZB1f4EZn2mDqs7mfW+WbCuJ4oU4smzSJJU54a9maw1JIw==" saltValue="MBn2EsH4P9LKWWargPZvRg==" spinCount="100000" sheet="1" objects="1" scenarios="1"/>
  <mergeCells count="14">
    <mergeCell ref="B1:B4"/>
    <mergeCell ref="B27:B28"/>
    <mergeCell ref="C27:D27"/>
    <mergeCell ref="B37:D37"/>
    <mergeCell ref="B38:D38"/>
    <mergeCell ref="B7:E7"/>
    <mergeCell ref="B10:E10"/>
    <mergeCell ref="B88:C88"/>
    <mergeCell ref="B75:C75"/>
    <mergeCell ref="B76:C76"/>
    <mergeCell ref="B63:C63"/>
    <mergeCell ref="B48:E48"/>
    <mergeCell ref="B49:E49"/>
    <mergeCell ref="B64:D64"/>
  </mergeCells>
  <hyperlinks>
    <hyperlink ref="F4" location="Contenido!A1" tooltip="Regresar a contenido" display="Regresar" xr:uid="{00000000-0004-0000-0300-000000000000}"/>
  </hyperlinks>
  <printOptions horizontalCentered="1"/>
  <pageMargins left="0.78740157480314965" right="0.78740157480314965" top="0.98425196850393704" bottom="0.78740157480314965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tabColor theme="1" tint="0.499984740745262"/>
  </sheetPr>
  <dimension ref="A1:XFB48"/>
  <sheetViews>
    <sheetView showGridLines="0" zoomScaleNormal="100" workbookViewId="0"/>
  </sheetViews>
  <sheetFormatPr baseColWidth="10" defaultColWidth="0" defaultRowHeight="18" zeroHeight="1" x14ac:dyDescent="0.35"/>
  <cols>
    <col min="1" max="1" width="11.109375" style="21" customWidth="1"/>
    <col min="2" max="2" width="31.33203125" style="21" customWidth="1"/>
    <col min="3" max="6" width="17.77734375" style="21" customWidth="1"/>
    <col min="7" max="8" width="14.77734375" style="21" customWidth="1"/>
    <col min="9" max="9" width="12.21875" style="21" customWidth="1"/>
    <col min="10" max="16382" width="9.88671875" style="23" hidden="1"/>
    <col min="16383" max="16384" width="5.33203125" style="23" hidden="1"/>
  </cols>
  <sheetData>
    <row r="1" spans="1:9" ht="18" customHeight="1" x14ac:dyDescent="0.35">
      <c r="A1" s="1"/>
      <c r="B1" s="375"/>
      <c r="C1" s="2"/>
      <c r="D1" s="2"/>
      <c r="E1" s="2"/>
      <c r="F1" s="2"/>
      <c r="G1" s="2"/>
      <c r="H1" s="2"/>
      <c r="I1" s="2"/>
    </row>
    <row r="2" spans="1:9" ht="22.35" customHeight="1" x14ac:dyDescent="0.35">
      <c r="A2" s="1"/>
      <c r="B2" s="375"/>
      <c r="C2" s="3" t="s">
        <v>0</v>
      </c>
      <c r="D2" s="1"/>
      <c r="E2" s="1"/>
      <c r="F2" s="1"/>
      <c r="G2" s="1"/>
      <c r="H2" s="1"/>
      <c r="I2" s="1"/>
    </row>
    <row r="3" spans="1:9" ht="22.35" customHeight="1" x14ac:dyDescent="0.35">
      <c r="A3" s="1"/>
      <c r="B3" s="375"/>
      <c r="C3" s="3" t="s">
        <v>1</v>
      </c>
      <c r="D3" s="1"/>
      <c r="E3" s="1"/>
      <c r="F3" s="1"/>
      <c r="G3" s="2"/>
      <c r="H3" s="2"/>
      <c r="I3" s="2"/>
    </row>
    <row r="4" spans="1:9" ht="18" customHeight="1" x14ac:dyDescent="0.35">
      <c r="A4" s="17"/>
      <c r="B4" s="380"/>
      <c r="C4" s="19" t="s">
        <v>73</v>
      </c>
      <c r="D4" s="92"/>
      <c r="E4" s="92"/>
      <c r="F4" s="147"/>
      <c r="G4" s="92"/>
      <c r="H4" s="92"/>
      <c r="I4" s="20" t="s">
        <v>26</v>
      </c>
    </row>
    <row r="5" spans="1:9" ht="11.1" customHeight="1" x14ac:dyDescent="0.35">
      <c r="A5" s="93"/>
      <c r="B5" s="93"/>
      <c r="E5" s="93"/>
      <c r="F5" s="93"/>
      <c r="G5" s="93"/>
      <c r="H5" s="93"/>
      <c r="I5" s="93"/>
    </row>
    <row r="6" spans="1:9" s="16" customFormat="1" ht="19.149999999999999" customHeight="1" collapsed="1" x14ac:dyDescent="0.2">
      <c r="A6" s="1"/>
      <c r="B6" s="24" t="s">
        <v>375</v>
      </c>
      <c r="C6" s="25"/>
      <c r="D6" s="25"/>
      <c r="E6" s="25"/>
      <c r="F6" s="25"/>
      <c r="G6" s="25"/>
      <c r="H6" s="25"/>
      <c r="I6" s="25"/>
    </row>
    <row r="7" spans="1:9" ht="11.1" customHeight="1" x14ac:dyDescent="0.35">
      <c r="B7" s="394"/>
      <c r="C7" s="394"/>
      <c r="D7" s="394"/>
      <c r="E7" s="394"/>
      <c r="F7" s="394"/>
      <c r="G7" s="22"/>
      <c r="H7" s="22"/>
    </row>
    <row r="8" spans="1:9" ht="54" customHeight="1" x14ac:dyDescent="0.35">
      <c r="B8" s="398" t="s">
        <v>74</v>
      </c>
      <c r="C8" s="385" t="s">
        <v>417</v>
      </c>
      <c r="D8" s="381"/>
      <c r="E8" s="381"/>
      <c r="F8" s="381"/>
    </row>
    <row r="9" spans="1:9" ht="24.75" customHeight="1" x14ac:dyDescent="0.35">
      <c r="B9" s="399"/>
      <c r="C9" s="43" t="s">
        <v>75</v>
      </c>
      <c r="D9" s="36" t="s">
        <v>76</v>
      </c>
      <c r="E9" s="43" t="s">
        <v>77</v>
      </c>
      <c r="F9" s="43" t="s">
        <v>78</v>
      </c>
    </row>
    <row r="10" spans="1:9" ht="18.75" customHeight="1" x14ac:dyDescent="0.35">
      <c r="B10" s="148" t="s">
        <v>38</v>
      </c>
      <c r="C10" s="149">
        <f>ROUND(VLOOKUP(C$9,$C$20:$F$23,4,0)*$C$44,5)</f>
        <v>1.1937500000000001</v>
      </c>
      <c r="D10" s="149">
        <f>ROUND(VLOOKUP(D$9,$C$20:$F$23,4,0)*$C$44,5)</f>
        <v>0.89454</v>
      </c>
      <c r="E10" s="149">
        <f>ROUND(VLOOKUP(E$9,$C$20:$F$23,4,0)*$C$44,5)</f>
        <v>1.7043999999999999</v>
      </c>
      <c r="F10" s="150">
        <f>ROUND(VLOOKUP(F$9,$C$20:$F$23,4,0)*$C$44,5)</f>
        <v>1.46689</v>
      </c>
      <c r="G10" s="151"/>
      <c r="H10" s="151"/>
    </row>
    <row r="11" spans="1:9" ht="18.75" customHeight="1" x14ac:dyDescent="0.35">
      <c r="B11" s="148" t="s">
        <v>46</v>
      </c>
      <c r="C11" s="149">
        <f>ROUND(VLOOKUP(C$9,$C$26:$F$28,4,0)*$C$44,5)</f>
        <v>3.3509099999999998</v>
      </c>
      <c r="D11" s="149">
        <f>ROUND(VLOOKUP(D$9,$C$26:$F$28,4,0)*$C$44,5)</f>
        <v>5.2099299999999999</v>
      </c>
      <c r="E11" s="149">
        <f>ROUND(VLOOKUP(E$9,$C$26:$F$28,4,0)*$C$44,5)</f>
        <v>6.3964100000000004</v>
      </c>
      <c r="F11" s="150" t="s">
        <v>366</v>
      </c>
      <c r="G11" s="151"/>
      <c r="H11" s="151"/>
    </row>
    <row r="12" spans="1:9" ht="18.75" customHeight="1" x14ac:dyDescent="0.35">
      <c r="B12" s="148" t="s">
        <v>79</v>
      </c>
      <c r="C12" s="149">
        <f>ROUND(VLOOKUP(C$9,$C$31:$F$33,4,0)*$C$44,5)</f>
        <v>0.66674</v>
      </c>
      <c r="D12" s="149">
        <f>ROUND(VLOOKUP(D$9,$C$31:$F$33,4,0)*$C$44,5)</f>
        <v>0.95184000000000002</v>
      </c>
      <c r="E12" s="149">
        <f>ROUND(VLOOKUP(E$9,$C$31:$F$33,4,0)*$C$44,5)</f>
        <v>1.4056299999999999</v>
      </c>
      <c r="F12" s="150" t="s">
        <v>366</v>
      </c>
      <c r="G12" s="151"/>
      <c r="H12" s="151"/>
    </row>
    <row r="13" spans="1:9" ht="20.25" customHeight="1" x14ac:dyDescent="0.35">
      <c r="A13" s="23"/>
      <c r="B13" s="400" t="s">
        <v>418</v>
      </c>
      <c r="C13" s="400"/>
      <c r="D13" s="400"/>
      <c r="E13" s="400"/>
      <c r="F13" s="400"/>
      <c r="G13" s="23"/>
      <c r="H13" s="23"/>
      <c r="I13" s="23"/>
    </row>
    <row r="14" spans="1:9" ht="11.1" customHeight="1" x14ac:dyDescent="0.35">
      <c r="B14" s="152"/>
    </row>
    <row r="15" spans="1:9" s="155" customFormat="1" ht="19.149999999999999" customHeight="1" collapsed="1" x14ac:dyDescent="0.2">
      <c r="A15" s="1"/>
      <c r="B15" s="153" t="s">
        <v>27</v>
      </c>
      <c r="C15" s="154"/>
      <c r="D15" s="154"/>
      <c r="E15" s="154"/>
      <c r="F15" s="154"/>
      <c r="G15" s="154"/>
      <c r="H15" s="154"/>
      <c r="I15" s="154"/>
    </row>
    <row r="16" spans="1:9" ht="11.1" customHeight="1" x14ac:dyDescent="0.35">
      <c r="B16" s="102"/>
      <c r="C16" s="94"/>
      <c r="D16" s="94"/>
      <c r="E16" s="94"/>
      <c r="F16" s="94"/>
      <c r="G16" s="94"/>
      <c r="H16" s="94"/>
      <c r="I16" s="94"/>
    </row>
    <row r="17" spans="2:9" ht="19.149999999999999" customHeight="1" x14ac:dyDescent="0.35">
      <c r="B17" s="35" t="s">
        <v>356</v>
      </c>
      <c r="C17" s="35"/>
      <c r="D17" s="35"/>
      <c r="E17" s="35"/>
      <c r="F17" s="35"/>
      <c r="G17" s="35"/>
      <c r="H17" s="35"/>
      <c r="I17" s="35"/>
    </row>
    <row r="18" spans="2:9" ht="11.1" customHeight="1" x14ac:dyDescent="0.35">
      <c r="B18" s="156"/>
      <c r="C18" s="86"/>
      <c r="D18" s="86"/>
      <c r="E18" s="86"/>
      <c r="F18" s="86"/>
      <c r="G18" s="86"/>
      <c r="H18" s="86"/>
    </row>
    <row r="19" spans="2:9" ht="62.1" customHeight="1" x14ac:dyDescent="0.35">
      <c r="B19" s="385" t="s">
        <v>38</v>
      </c>
      <c r="C19" s="43" t="s">
        <v>80</v>
      </c>
      <c r="D19" s="36" t="s">
        <v>419</v>
      </c>
      <c r="E19" s="36" t="s">
        <v>420</v>
      </c>
      <c r="F19" s="36" t="s">
        <v>421</v>
      </c>
    </row>
    <row r="20" spans="2:9" x14ac:dyDescent="0.35">
      <c r="B20" s="385"/>
      <c r="C20" s="157" t="s">
        <v>75</v>
      </c>
      <c r="D20" s="158">
        <v>6256266208.5</v>
      </c>
      <c r="E20" s="158">
        <v>5564953020</v>
      </c>
      <c r="F20" s="159">
        <f>$D20/$E20</f>
        <v>1.124226239829065</v>
      </c>
      <c r="G20" s="160"/>
      <c r="H20" s="160"/>
      <c r="I20" s="161"/>
    </row>
    <row r="21" spans="2:9" x14ac:dyDescent="0.35">
      <c r="B21" s="385"/>
      <c r="C21" s="157" t="s">
        <v>76</v>
      </c>
      <c r="D21" s="158">
        <v>6225502528.9899998</v>
      </c>
      <c r="E21" s="158">
        <v>7389779230</v>
      </c>
      <c r="F21" s="159">
        <f t="shared" ref="F21:F23" si="0">$D21/$E21</f>
        <v>0.84244770178201922</v>
      </c>
      <c r="G21" s="160"/>
      <c r="H21" s="160"/>
      <c r="I21" s="161"/>
    </row>
    <row r="22" spans="2:9" x14ac:dyDescent="0.35">
      <c r="B22" s="385"/>
      <c r="C22" s="157" t="s">
        <v>77</v>
      </c>
      <c r="D22" s="158">
        <v>2133350712.8099999</v>
      </c>
      <c r="E22" s="158">
        <v>1329072600</v>
      </c>
      <c r="F22" s="159">
        <f t="shared" si="0"/>
        <v>1.6051423472352073</v>
      </c>
      <c r="G22" s="160"/>
      <c r="H22" s="160"/>
      <c r="I22" s="161"/>
    </row>
    <row r="23" spans="2:9" x14ac:dyDescent="0.35">
      <c r="B23" s="385"/>
      <c r="C23" s="157" t="s">
        <v>78</v>
      </c>
      <c r="D23" s="158">
        <v>2635352460.02</v>
      </c>
      <c r="E23" s="158">
        <v>1907655370</v>
      </c>
      <c r="F23" s="159">
        <f t="shared" si="0"/>
        <v>1.3814615058169548</v>
      </c>
      <c r="G23" s="160"/>
      <c r="H23" s="160"/>
      <c r="I23" s="161"/>
    </row>
    <row r="24" spans="2:9" ht="11.1" customHeight="1" x14ac:dyDescent="0.35">
      <c r="B24" s="162"/>
      <c r="C24" s="86"/>
      <c r="D24" s="163"/>
      <c r="E24" s="163"/>
      <c r="F24" s="163"/>
    </row>
    <row r="25" spans="2:9" ht="62.1" customHeight="1" x14ac:dyDescent="0.35">
      <c r="B25" s="385" t="s">
        <v>46</v>
      </c>
      <c r="C25" s="43" t="s">
        <v>80</v>
      </c>
      <c r="D25" s="36" t="s">
        <v>422</v>
      </c>
      <c r="E25" s="36" t="s">
        <v>420</v>
      </c>
      <c r="F25" s="36" t="s">
        <v>421</v>
      </c>
    </row>
    <row r="26" spans="2:9" x14ac:dyDescent="0.35">
      <c r="B26" s="385"/>
      <c r="C26" s="164" t="s">
        <v>75</v>
      </c>
      <c r="D26" s="158">
        <v>2842359729.4899998</v>
      </c>
      <c r="E26" s="158">
        <v>900689160</v>
      </c>
      <c r="F26" s="159">
        <f>$D26/$E26</f>
        <v>3.1557610058169234</v>
      </c>
      <c r="G26" s="160"/>
      <c r="H26" s="160"/>
      <c r="I26" s="165"/>
    </row>
    <row r="27" spans="2:9" x14ac:dyDescent="0.35">
      <c r="B27" s="385"/>
      <c r="C27" s="164" t="s">
        <v>76</v>
      </c>
      <c r="D27" s="158">
        <v>7678504417.54</v>
      </c>
      <c r="E27" s="158">
        <v>1564960680</v>
      </c>
      <c r="F27" s="159">
        <f>$D27/$E27</f>
        <v>4.9065158733189387</v>
      </c>
      <c r="G27" s="160"/>
      <c r="H27" s="160"/>
      <c r="I27" s="165"/>
    </row>
    <row r="28" spans="2:9" x14ac:dyDescent="0.35">
      <c r="B28" s="385"/>
      <c r="C28" s="164" t="s">
        <v>77</v>
      </c>
      <c r="D28" s="158">
        <v>4523482792.0699997</v>
      </c>
      <c r="E28" s="158">
        <v>750923060</v>
      </c>
      <c r="F28" s="159">
        <f>$D28/$E28</f>
        <v>6.0238964988903119</v>
      </c>
      <c r="G28" s="160"/>
      <c r="H28" s="160"/>
      <c r="I28" s="165"/>
    </row>
    <row r="29" spans="2:9" ht="11.1" customHeight="1" x14ac:dyDescent="0.35">
      <c r="B29" s="162"/>
      <c r="C29" s="86"/>
      <c r="D29" s="163"/>
      <c r="E29" s="166"/>
      <c r="F29" s="163"/>
    </row>
    <row r="30" spans="2:9" ht="62.1" customHeight="1" x14ac:dyDescent="0.35">
      <c r="B30" s="385" t="s">
        <v>79</v>
      </c>
      <c r="C30" s="43" t="s">
        <v>80</v>
      </c>
      <c r="D30" s="36" t="s">
        <v>419</v>
      </c>
      <c r="E30" s="36" t="s">
        <v>420</v>
      </c>
      <c r="F30" s="36" t="s">
        <v>421</v>
      </c>
    </row>
    <row r="31" spans="2:9" x14ac:dyDescent="0.35">
      <c r="B31" s="385"/>
      <c r="C31" s="164" t="s">
        <v>75</v>
      </c>
      <c r="D31" s="158">
        <v>60991252490.239998</v>
      </c>
      <c r="E31" s="158">
        <v>97133353710</v>
      </c>
      <c r="F31" s="167">
        <f>$D31/$E31</f>
        <v>0.62791255691978509</v>
      </c>
      <c r="G31" s="168"/>
      <c r="H31" s="168"/>
      <c r="I31" s="169"/>
    </row>
    <row r="32" spans="2:9" x14ac:dyDescent="0.35">
      <c r="B32" s="385"/>
      <c r="C32" s="164" t="s">
        <v>76</v>
      </c>
      <c r="D32" s="158">
        <v>176006911571.98001</v>
      </c>
      <c r="E32" s="158">
        <v>196346646040</v>
      </c>
      <c r="F32" s="167">
        <f>$D32/$E32</f>
        <v>0.89640905572750984</v>
      </c>
      <c r="G32" s="160"/>
      <c r="H32" s="160"/>
      <c r="I32" s="169"/>
    </row>
    <row r="33" spans="2:9" x14ac:dyDescent="0.35">
      <c r="B33" s="385"/>
      <c r="C33" s="164" t="s">
        <v>77</v>
      </c>
      <c r="D33" s="158">
        <v>41446648891.779999</v>
      </c>
      <c r="E33" s="158">
        <v>31309571950</v>
      </c>
      <c r="F33" s="167">
        <f t="shared" ref="F33" si="1">$D33/$E33</f>
        <v>1.3237692600195385</v>
      </c>
      <c r="G33" s="160"/>
      <c r="H33" s="160"/>
      <c r="I33" s="169"/>
    </row>
    <row r="34" spans="2:9" ht="34.5" customHeight="1" x14ac:dyDescent="0.35">
      <c r="B34" s="395" t="s">
        <v>423</v>
      </c>
      <c r="C34" s="395"/>
      <c r="D34" s="395"/>
      <c r="E34" s="395"/>
      <c r="F34" s="395"/>
    </row>
    <row r="35" spans="2:9" x14ac:dyDescent="0.35">
      <c r="B35" s="395" t="s">
        <v>424</v>
      </c>
      <c r="C35" s="395"/>
      <c r="D35" s="395"/>
      <c r="E35" s="395"/>
      <c r="F35" s="395"/>
    </row>
    <row r="36" spans="2:9" x14ac:dyDescent="0.35">
      <c r="B36" s="396" t="s">
        <v>425</v>
      </c>
      <c r="C36" s="396"/>
      <c r="D36" s="396"/>
      <c r="E36" s="396"/>
      <c r="F36" s="396"/>
      <c r="G36" s="170"/>
      <c r="H36" s="170"/>
    </row>
    <row r="37" spans="2:9" ht="11.1" customHeight="1" x14ac:dyDescent="0.35">
      <c r="C37" s="171"/>
      <c r="D37" s="171"/>
      <c r="E37" s="171"/>
      <c r="F37" s="171"/>
    </row>
    <row r="38" spans="2:9" ht="19.149999999999999" customHeight="1" x14ac:dyDescent="0.35">
      <c r="B38" s="35" t="s">
        <v>81</v>
      </c>
      <c r="C38" s="35"/>
      <c r="D38" s="35"/>
      <c r="E38" s="35"/>
      <c r="F38" s="35"/>
      <c r="G38" s="35"/>
      <c r="H38" s="35"/>
      <c r="I38" s="35"/>
    </row>
    <row r="39" spans="2:9" ht="11.1" customHeight="1" x14ac:dyDescent="0.35">
      <c r="B39" s="156"/>
      <c r="C39" s="86"/>
      <c r="D39" s="86"/>
      <c r="E39" s="86"/>
      <c r="F39" s="86"/>
      <c r="G39" s="86"/>
      <c r="H39" s="86"/>
    </row>
    <row r="40" spans="2:9" ht="44.25" customHeight="1" x14ac:dyDescent="0.35">
      <c r="B40" s="54" t="s">
        <v>34</v>
      </c>
      <c r="C40" s="55" t="s">
        <v>426</v>
      </c>
      <c r="D40" s="172"/>
      <c r="E40" s="171"/>
      <c r="F40" s="171"/>
    </row>
    <row r="41" spans="2:9" x14ac:dyDescent="0.35">
      <c r="B41" s="56">
        <v>45200</v>
      </c>
      <c r="C41" s="57">
        <f>INDEX('INPP ponderado'!$O$11:$O$212,MATCH($B41,'INPP ponderado'!$B$11:$B$212,0))</f>
        <v>119.92428</v>
      </c>
      <c r="E41" s="114"/>
    </row>
    <row r="42" spans="2:9" x14ac:dyDescent="0.35">
      <c r="B42" s="56">
        <v>45566</v>
      </c>
      <c r="C42" s="60">
        <f>INDEX('INPP ponderado'!$O$11:$O$224,MATCH($B42,'INPP ponderado'!$B$11:$B$224,0))</f>
        <v>127.34032999999999</v>
      </c>
      <c r="E42" s="114"/>
    </row>
    <row r="43" spans="2:9" ht="11.1" customHeight="1" x14ac:dyDescent="0.35">
      <c r="B43" s="27"/>
      <c r="C43" s="17"/>
    </row>
    <row r="44" spans="2:9" ht="30" customHeight="1" x14ac:dyDescent="0.35">
      <c r="B44" s="65" t="s">
        <v>364</v>
      </c>
      <c r="C44" s="60">
        <f>ROUND(C42/C41,5)</f>
        <v>1.0618399999999999</v>
      </c>
      <c r="D44" s="172"/>
    </row>
    <row r="45" spans="2:9" ht="26.25" customHeight="1" x14ac:dyDescent="0.35">
      <c r="B45" s="397" t="s">
        <v>427</v>
      </c>
      <c r="C45" s="397"/>
    </row>
    <row r="46" spans="2:9" ht="18" customHeight="1" x14ac:dyDescent="0.35">
      <c r="B46" s="173"/>
      <c r="C46" s="174"/>
    </row>
    <row r="47" spans="2:9" ht="18" customHeight="1" x14ac:dyDescent="0.35">
      <c r="B47" s="173"/>
      <c r="C47" s="174"/>
    </row>
    <row r="48" spans="2:9" ht="18" hidden="1" customHeight="1" x14ac:dyDescent="0.35"/>
  </sheetData>
  <sheetProtection algorithmName="SHA-512" hashValue="xYR7DETT9cFWwQrjwzo8rMM9x39IKLKaOEABBkHUdZh7S6PlKOVYKFLwBD1PVemVt5UdpavRI8zDfGH7RSro2Q==" saltValue="0Y6ayhJ+j90V08ZEhF9Xtw==" spinCount="100000" sheet="1" objects="1" scenarios="1"/>
  <mergeCells count="12">
    <mergeCell ref="B1:B4"/>
    <mergeCell ref="B19:B23"/>
    <mergeCell ref="B25:B28"/>
    <mergeCell ref="C8:F8"/>
    <mergeCell ref="B8:B9"/>
    <mergeCell ref="B13:F13"/>
    <mergeCell ref="B7:F7"/>
    <mergeCell ref="B34:F34"/>
    <mergeCell ref="B36:F36"/>
    <mergeCell ref="B45:C45"/>
    <mergeCell ref="B30:B33"/>
    <mergeCell ref="B35:F35"/>
  </mergeCells>
  <hyperlinks>
    <hyperlink ref="I4" location="Contenido!A1" tooltip="Regresar a contenido" display="Regresar" xr:uid="{00000000-0004-0000-0400-000000000000}"/>
  </hyperlinks>
  <pageMargins left="0.7" right="0.7" top="0.75" bottom="0.75" header="0.3" footer="0.3"/>
  <pageSetup orientation="landscape" r:id="rId1"/>
  <rowBreaks count="1" manualBreakCount="1">
    <brk id="1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Hoja6">
    <tabColor theme="1" tint="0.499984740745262"/>
  </sheetPr>
  <dimension ref="A1:I74"/>
  <sheetViews>
    <sheetView showGridLines="0" defaultGridColor="0" colorId="22" zoomScaleNormal="100" zoomScaleSheetLayoutView="70" workbookViewId="0"/>
  </sheetViews>
  <sheetFormatPr baseColWidth="10" defaultColWidth="0" defaultRowHeight="18" zeroHeight="1" x14ac:dyDescent="0.35"/>
  <cols>
    <col min="1" max="1" width="10.33203125" style="21" customWidth="1"/>
    <col min="2" max="2" width="30.33203125" style="21" customWidth="1"/>
    <col min="3" max="3" width="20.21875" style="21" customWidth="1"/>
    <col min="4" max="5" width="18.21875" style="21" customWidth="1"/>
    <col min="6" max="9" width="12.21875" style="21" customWidth="1"/>
    <col min="10" max="16384" width="9.77734375" style="23" hidden="1"/>
  </cols>
  <sheetData>
    <row r="1" spans="1:9" ht="18" customHeight="1" x14ac:dyDescent="0.35">
      <c r="A1" s="1"/>
      <c r="B1" s="375"/>
      <c r="C1" s="2"/>
      <c r="D1" s="2"/>
      <c r="E1" s="2"/>
      <c r="F1" s="2"/>
      <c r="G1" s="2"/>
      <c r="H1" s="2"/>
      <c r="I1" s="2"/>
    </row>
    <row r="2" spans="1:9" ht="22.15" customHeight="1" x14ac:dyDescent="0.35">
      <c r="A2" s="1"/>
      <c r="B2" s="375"/>
      <c r="C2" s="175" t="s">
        <v>0</v>
      </c>
      <c r="D2" s="1"/>
      <c r="E2" s="1"/>
      <c r="F2" s="1"/>
      <c r="G2" s="1"/>
      <c r="H2" s="1"/>
      <c r="I2" s="1"/>
    </row>
    <row r="3" spans="1:9" ht="22.15" customHeight="1" x14ac:dyDescent="0.35">
      <c r="A3" s="1"/>
      <c r="B3" s="375"/>
      <c r="C3" s="3" t="s">
        <v>1</v>
      </c>
      <c r="D3" s="1"/>
      <c r="E3" s="1"/>
      <c r="F3" s="1"/>
      <c r="G3" s="1"/>
      <c r="H3" s="2"/>
      <c r="I3" s="2"/>
    </row>
    <row r="4" spans="1:9" ht="18" customHeight="1" x14ac:dyDescent="0.35">
      <c r="A4" s="17"/>
      <c r="B4" s="375"/>
      <c r="C4" s="176" t="s">
        <v>82</v>
      </c>
      <c r="D4" s="177"/>
      <c r="E4" s="177"/>
      <c r="F4" s="178"/>
      <c r="G4" s="178"/>
      <c r="H4" s="177"/>
      <c r="I4" s="20" t="s">
        <v>26</v>
      </c>
    </row>
    <row r="5" spans="1:9" ht="11.1" customHeight="1" x14ac:dyDescent="0.35">
      <c r="A5" s="93"/>
      <c r="B5" s="179"/>
      <c r="C5" s="180"/>
      <c r="D5" s="180"/>
      <c r="E5" s="179"/>
      <c r="F5" s="179"/>
      <c r="G5" s="179"/>
      <c r="H5" s="179"/>
      <c r="I5" s="179"/>
    </row>
    <row r="6" spans="1:9" s="16" customFormat="1" ht="19.149999999999999" customHeight="1" collapsed="1" x14ac:dyDescent="0.2">
      <c r="A6" s="1"/>
      <c r="B6" s="24" t="s">
        <v>376</v>
      </c>
      <c r="C6" s="25"/>
      <c r="D6" s="25"/>
      <c r="E6" s="25"/>
      <c r="F6" s="25"/>
      <c r="G6" s="25"/>
      <c r="H6" s="25"/>
      <c r="I6" s="25"/>
    </row>
    <row r="7" spans="1:9" ht="11.1" customHeight="1" x14ac:dyDescent="0.35">
      <c r="C7" s="27"/>
    </row>
    <row r="8" spans="1:9" s="17" customFormat="1" ht="48" customHeight="1" x14ac:dyDescent="0.3">
      <c r="A8" s="86"/>
      <c r="B8" s="181" t="s">
        <v>428</v>
      </c>
      <c r="C8" s="182">
        <f>ROUND($C$18*$C$56,5)</f>
        <v>3.6830000000000002E-2</v>
      </c>
      <c r="D8" s="183"/>
      <c r="E8" s="184"/>
      <c r="F8" s="185"/>
      <c r="G8" s="185"/>
      <c r="H8" s="86"/>
      <c r="I8" s="86"/>
    </row>
    <row r="9" spans="1:9" x14ac:dyDescent="0.35">
      <c r="B9" s="409" t="s">
        <v>378</v>
      </c>
      <c r="C9" s="409"/>
    </row>
    <row r="10" spans="1:9" ht="11.1" customHeight="1" x14ac:dyDescent="0.35">
      <c r="C10" s="22"/>
    </row>
    <row r="11" spans="1:9" s="16" customFormat="1" ht="19.149999999999999" customHeight="1" collapsed="1" x14ac:dyDescent="0.2">
      <c r="A11" s="1"/>
      <c r="B11" s="186" t="s">
        <v>27</v>
      </c>
      <c r="C11" s="187"/>
      <c r="D11" s="187"/>
      <c r="E11" s="187"/>
      <c r="F11" s="187"/>
      <c r="G11" s="187"/>
      <c r="H11" s="187"/>
      <c r="I11" s="188"/>
    </row>
    <row r="12" spans="1:9" ht="11.1" customHeight="1" x14ac:dyDescent="0.35">
      <c r="B12" s="102"/>
      <c r="C12" s="94"/>
      <c r="D12" s="94"/>
      <c r="E12" s="94"/>
      <c r="F12" s="94"/>
      <c r="G12" s="94"/>
      <c r="H12" s="94"/>
      <c r="I12" s="94"/>
    </row>
    <row r="13" spans="1:9" ht="19.149999999999999" customHeight="1" x14ac:dyDescent="0.35">
      <c r="B13" s="35" t="s">
        <v>357</v>
      </c>
      <c r="C13" s="189"/>
      <c r="D13" s="189"/>
      <c r="E13" s="189"/>
      <c r="F13" s="189"/>
      <c r="G13" s="189"/>
      <c r="H13" s="189"/>
      <c r="I13" s="189"/>
    </row>
    <row r="14" spans="1:9" ht="11.1" customHeight="1" x14ac:dyDescent="0.35">
      <c r="C14" s="22"/>
      <c r="F14" s="102"/>
      <c r="G14" s="102"/>
    </row>
    <row r="15" spans="1:9" ht="25.9" customHeight="1" x14ac:dyDescent="0.35">
      <c r="B15" s="181" t="s">
        <v>28</v>
      </c>
      <c r="C15" s="181" t="s">
        <v>83</v>
      </c>
    </row>
    <row r="16" spans="1:9" s="17" customFormat="1" ht="65.45" customHeight="1" x14ac:dyDescent="0.3">
      <c r="A16" s="86"/>
      <c r="B16" s="190" t="s">
        <v>361</v>
      </c>
      <c r="C16" s="191">
        <f>$C$32</f>
        <v>12073.870125000001</v>
      </c>
      <c r="D16" s="86"/>
      <c r="E16" s="86"/>
      <c r="F16" s="86"/>
      <c r="G16" s="86"/>
      <c r="H16" s="86"/>
      <c r="I16" s="86"/>
    </row>
    <row r="17" spans="1:9" s="17" customFormat="1" ht="49.9" customHeight="1" x14ac:dyDescent="0.3">
      <c r="A17" s="86"/>
      <c r="B17" s="192" t="s">
        <v>362</v>
      </c>
      <c r="C17" s="191">
        <f>$C$47</f>
        <v>348133</v>
      </c>
      <c r="D17" s="86"/>
      <c r="E17" s="86"/>
      <c r="F17" s="86"/>
      <c r="G17" s="86"/>
      <c r="H17" s="86"/>
      <c r="I17" s="86"/>
    </row>
    <row r="18" spans="1:9" s="17" customFormat="1" ht="72" customHeight="1" x14ac:dyDescent="0.3">
      <c r="A18" s="86"/>
      <c r="B18" s="193" t="s">
        <v>363</v>
      </c>
      <c r="C18" s="194">
        <f>C16/C17</f>
        <v>3.4681774278795749E-2</v>
      </c>
      <c r="D18" s="86"/>
      <c r="E18" s="86"/>
      <c r="F18" s="86"/>
      <c r="G18" s="86"/>
      <c r="H18" s="86"/>
      <c r="I18" s="86"/>
    </row>
    <row r="19" spans="1:9" ht="11.1" customHeight="1" x14ac:dyDescent="0.35">
      <c r="B19" s="170"/>
    </row>
    <row r="20" spans="1:9" ht="19.149999999999999" customHeight="1" x14ac:dyDescent="0.35">
      <c r="B20" s="35" t="s">
        <v>429</v>
      </c>
      <c r="C20" s="189"/>
      <c r="D20" s="189"/>
      <c r="E20" s="189"/>
      <c r="F20" s="189"/>
      <c r="G20" s="189"/>
      <c r="H20" s="189"/>
      <c r="I20" s="189"/>
    </row>
    <row r="21" spans="1:9" ht="11.1" customHeight="1" x14ac:dyDescent="0.35">
      <c r="B21" s="156"/>
      <c r="C21" s="86"/>
      <c r="D21" s="86"/>
      <c r="E21" s="86"/>
      <c r="F21" s="86"/>
      <c r="G21" s="86"/>
      <c r="H21" s="86"/>
    </row>
    <row r="22" spans="1:9" ht="32.450000000000003" customHeight="1" x14ac:dyDescent="0.35">
      <c r="B22" s="181" t="s">
        <v>28</v>
      </c>
      <c r="C22" s="181" t="s">
        <v>84</v>
      </c>
      <c r="E22" s="195"/>
      <c r="F22" s="196"/>
      <c r="G22" s="196"/>
      <c r="H22" s="196"/>
    </row>
    <row r="23" spans="1:9" ht="33" customHeight="1" x14ac:dyDescent="0.35">
      <c r="B23" s="197" t="s">
        <v>430</v>
      </c>
      <c r="C23" s="198">
        <v>10965.003500000001</v>
      </c>
      <c r="D23" s="199"/>
      <c r="E23" s="195"/>
      <c r="F23" s="196"/>
      <c r="G23" s="196"/>
      <c r="H23" s="196"/>
    </row>
    <row r="24" spans="1:9" ht="33" customHeight="1" x14ac:dyDescent="0.35">
      <c r="B24" s="197" t="s">
        <v>431</v>
      </c>
      <c r="C24" s="198">
        <v>5098.3919999999998</v>
      </c>
      <c r="E24" s="195"/>
      <c r="F24" s="196"/>
      <c r="G24" s="196"/>
      <c r="H24" s="196"/>
    </row>
    <row r="25" spans="1:9" ht="33" customHeight="1" x14ac:dyDescent="0.35">
      <c r="B25" s="197" t="s">
        <v>432</v>
      </c>
      <c r="C25" s="198"/>
      <c r="E25" s="195"/>
      <c r="F25" s="196"/>
      <c r="G25" s="196"/>
      <c r="H25" s="196"/>
    </row>
    <row r="26" spans="1:9" ht="33" customHeight="1" x14ac:dyDescent="0.35">
      <c r="B26" s="197" t="s">
        <v>433</v>
      </c>
      <c r="C26" s="198">
        <v>35.097999999999999</v>
      </c>
    </row>
    <row r="27" spans="1:9" ht="46.9" customHeight="1" x14ac:dyDescent="0.35">
      <c r="B27" s="197" t="s">
        <v>434</v>
      </c>
      <c r="C27" s="200"/>
      <c r="E27" s="201"/>
      <c r="H27" s="202"/>
    </row>
    <row r="28" spans="1:9" ht="30.6" customHeight="1" x14ac:dyDescent="0.35">
      <c r="B28" s="203" t="s">
        <v>85</v>
      </c>
      <c r="C28" s="204">
        <f>SUM(C23:C27)</f>
        <v>16098.4935</v>
      </c>
    </row>
    <row r="29" spans="1:9" ht="11.1" customHeight="1" x14ac:dyDescent="0.35"/>
    <row r="30" spans="1:9" ht="64.900000000000006" customHeight="1" x14ac:dyDescent="0.35">
      <c r="B30" s="193" t="s">
        <v>435</v>
      </c>
      <c r="C30" s="205">
        <v>0.25</v>
      </c>
    </row>
    <row r="31" spans="1:9" ht="11.1" customHeight="1" x14ac:dyDescent="0.35">
      <c r="B31" s="86"/>
      <c r="C31" s="86"/>
    </row>
    <row r="32" spans="1:9" ht="67.150000000000006" customHeight="1" x14ac:dyDescent="0.35">
      <c r="B32" s="193" t="s">
        <v>360</v>
      </c>
      <c r="C32" s="206">
        <f>$C$28*(1-$C$30)</f>
        <v>12073.870125000001</v>
      </c>
      <c r="D32" s="207"/>
      <c r="E32" s="208"/>
    </row>
    <row r="33" spans="1:9" ht="16.899999999999999" customHeight="1" x14ac:dyDescent="0.35">
      <c r="B33" s="406" t="s">
        <v>436</v>
      </c>
      <c r="C33" s="406"/>
      <c r="D33" s="406"/>
      <c r="E33" s="406"/>
      <c r="F33" s="406"/>
      <c r="G33" s="406"/>
      <c r="H33" s="406"/>
    </row>
    <row r="34" spans="1:9" s="210" customFormat="1" ht="28.9" customHeight="1" x14ac:dyDescent="0.2">
      <c r="A34" s="209"/>
      <c r="B34" s="404" t="s">
        <v>437</v>
      </c>
      <c r="C34" s="404"/>
      <c r="D34" s="404"/>
      <c r="E34" s="404"/>
      <c r="F34" s="404"/>
      <c r="G34" s="404"/>
      <c r="H34" s="404"/>
      <c r="I34" s="209"/>
    </row>
    <row r="35" spans="1:9" ht="28.9" customHeight="1" x14ac:dyDescent="0.35">
      <c r="B35" s="404" t="s">
        <v>438</v>
      </c>
      <c r="C35" s="404"/>
      <c r="D35" s="404"/>
      <c r="E35" s="404"/>
      <c r="F35" s="404"/>
      <c r="G35" s="404"/>
      <c r="H35" s="404"/>
    </row>
    <row r="36" spans="1:9" s="212" customFormat="1" ht="16.5" customHeight="1" x14ac:dyDescent="0.2">
      <c r="A36" s="211"/>
      <c r="B36" s="405" t="s">
        <v>439</v>
      </c>
      <c r="C36" s="405"/>
      <c r="D36" s="405"/>
      <c r="E36" s="405"/>
      <c r="F36" s="405"/>
      <c r="G36" s="405"/>
      <c r="H36" s="405"/>
      <c r="I36" s="211"/>
    </row>
    <row r="37" spans="1:9" ht="27" customHeight="1" x14ac:dyDescent="0.35">
      <c r="B37" s="404" t="s">
        <v>440</v>
      </c>
      <c r="C37" s="404"/>
      <c r="D37" s="404"/>
      <c r="E37" s="404"/>
      <c r="F37" s="404"/>
      <c r="G37" s="404"/>
      <c r="H37" s="404"/>
    </row>
    <row r="38" spans="1:9" ht="16.5" customHeight="1" x14ac:dyDescent="0.35">
      <c r="B38" s="407" t="s">
        <v>441</v>
      </c>
      <c r="C38" s="407"/>
      <c r="D38" s="407"/>
      <c r="E38" s="407"/>
      <c r="F38" s="407"/>
      <c r="G38" s="407"/>
      <c r="H38" s="407"/>
    </row>
    <row r="39" spans="1:9" ht="11.1" customHeight="1" x14ac:dyDescent="0.35"/>
    <row r="40" spans="1:9" ht="19.149999999999999" customHeight="1" x14ac:dyDescent="0.35">
      <c r="B40" s="35" t="s">
        <v>442</v>
      </c>
      <c r="C40" s="35"/>
      <c r="D40" s="35"/>
      <c r="E40" s="35"/>
      <c r="F40" s="35"/>
      <c r="G40" s="35"/>
      <c r="H40" s="35"/>
      <c r="I40" s="35"/>
    </row>
    <row r="41" spans="1:9" ht="11.1" customHeight="1" x14ac:dyDescent="0.35">
      <c r="B41" s="156"/>
      <c r="C41" s="86"/>
      <c r="D41" s="86"/>
      <c r="E41" s="86"/>
      <c r="F41" s="86"/>
      <c r="G41" s="86"/>
      <c r="H41" s="86"/>
    </row>
    <row r="42" spans="1:9" ht="55.9" customHeight="1" x14ac:dyDescent="0.35">
      <c r="B42" s="213" t="s">
        <v>86</v>
      </c>
      <c r="C42" s="214" t="s">
        <v>368</v>
      </c>
    </row>
    <row r="43" spans="1:9" ht="24" customHeight="1" x14ac:dyDescent="0.35">
      <c r="B43" s="215" t="s">
        <v>87</v>
      </c>
      <c r="C43" s="216">
        <v>145363</v>
      </c>
      <c r="D43" s="23"/>
      <c r="E43" s="217"/>
      <c r="F43" s="217"/>
      <c r="G43" s="217"/>
    </row>
    <row r="44" spans="1:9" ht="24" customHeight="1" x14ac:dyDescent="0.35">
      <c r="B44" s="215" t="s">
        <v>88</v>
      </c>
      <c r="C44" s="216">
        <v>107358</v>
      </c>
      <c r="D44" s="218"/>
    </row>
    <row r="45" spans="1:9" ht="24" customHeight="1" x14ac:dyDescent="0.35">
      <c r="B45" s="215" t="s">
        <v>89</v>
      </c>
      <c r="C45" s="216">
        <v>93393</v>
      </c>
      <c r="D45" s="23"/>
    </row>
    <row r="46" spans="1:9" ht="24" customHeight="1" x14ac:dyDescent="0.35">
      <c r="B46" s="215" t="s">
        <v>90</v>
      </c>
      <c r="C46" s="198">
        <v>2019</v>
      </c>
      <c r="D46" s="218"/>
    </row>
    <row r="47" spans="1:9" ht="24" customHeight="1" x14ac:dyDescent="0.35">
      <c r="B47" s="219" t="s">
        <v>91</v>
      </c>
      <c r="C47" s="204">
        <f>SUM(C43:C46)</f>
        <v>348133</v>
      </c>
      <c r="D47" s="220"/>
      <c r="E47" s="208"/>
    </row>
    <row r="48" spans="1:9" ht="21.75" customHeight="1" x14ac:dyDescent="0.35">
      <c r="B48" s="408" t="s">
        <v>443</v>
      </c>
      <c r="C48" s="408"/>
      <c r="D48" s="221"/>
    </row>
    <row r="49" spans="2:9" ht="11.1" customHeight="1" x14ac:dyDescent="0.35"/>
    <row r="50" spans="2:9" ht="19.149999999999999" customHeight="1" x14ac:dyDescent="0.35">
      <c r="B50" s="35" t="s">
        <v>92</v>
      </c>
      <c r="C50" s="35"/>
      <c r="D50" s="35"/>
      <c r="E50" s="35"/>
      <c r="F50" s="35"/>
      <c r="G50" s="35"/>
      <c r="H50" s="35"/>
      <c r="I50" s="35"/>
    </row>
    <row r="51" spans="2:9" ht="11.1" customHeight="1" x14ac:dyDescent="0.35">
      <c r="B51" s="156"/>
      <c r="C51" s="86"/>
      <c r="D51" s="86"/>
      <c r="E51" s="86"/>
      <c r="F51" s="86"/>
      <c r="G51" s="86"/>
      <c r="H51" s="86"/>
    </row>
    <row r="52" spans="2:9" ht="51.6" customHeight="1" x14ac:dyDescent="0.35">
      <c r="B52" s="222" t="s">
        <v>34</v>
      </c>
      <c r="C52" s="223" t="s">
        <v>415</v>
      </c>
      <c r="D52" s="172"/>
      <c r="E52" s="171"/>
      <c r="F52" s="171"/>
      <c r="G52" s="171"/>
    </row>
    <row r="53" spans="2:9" ht="21.6" customHeight="1" x14ac:dyDescent="0.35">
      <c r="B53" s="224">
        <v>45200</v>
      </c>
      <c r="C53" s="225">
        <f>INDEX('INPP ponderado'!$O$11:$O$212,MATCH($B53,'INPP ponderado'!$B$11:$B$212,0))</f>
        <v>119.92428</v>
      </c>
      <c r="E53" s="114"/>
    </row>
    <row r="54" spans="2:9" ht="21.6" customHeight="1" x14ac:dyDescent="0.35">
      <c r="B54" s="224">
        <v>45566</v>
      </c>
      <c r="C54" s="226">
        <f>INDEX('INPP ponderado'!$O$11:$O$224,MATCH($B54,'INPP ponderado'!$B$11:$B$224,0))</f>
        <v>127.34032999999999</v>
      </c>
      <c r="E54" s="114"/>
    </row>
    <row r="55" spans="2:9" ht="11.1" customHeight="1" x14ac:dyDescent="0.35">
      <c r="B55" s="67"/>
      <c r="C55" s="227"/>
      <c r="E55" s="114"/>
    </row>
    <row r="56" spans="2:9" ht="30" customHeight="1" x14ac:dyDescent="0.35">
      <c r="B56" s="193" t="s">
        <v>364</v>
      </c>
      <c r="C56" s="228">
        <f>ROUND(C54/C53,5)</f>
        <v>1.0618399999999999</v>
      </c>
      <c r="D56" s="172"/>
      <c r="F56" s="58"/>
      <c r="G56" s="58"/>
    </row>
    <row r="57" spans="2:9" ht="29.25" customHeight="1" x14ac:dyDescent="0.35">
      <c r="B57" s="403" t="s">
        <v>444</v>
      </c>
      <c r="C57" s="384"/>
    </row>
    <row r="58" spans="2:9" ht="18" customHeight="1" x14ac:dyDescent="0.35">
      <c r="B58" s="229"/>
      <c r="C58" s="88"/>
    </row>
    <row r="59" spans="2:9" ht="18" customHeight="1" x14ac:dyDescent="0.35">
      <c r="B59" s="230"/>
    </row>
    <row r="60" spans="2:9" ht="18" hidden="1" customHeight="1" x14ac:dyDescent="0.35"/>
    <row r="62" spans="2:9" ht="18" hidden="1" customHeight="1" x14ac:dyDescent="0.35">
      <c r="D62" s="218"/>
    </row>
    <row r="64" spans="2:9" hidden="1" x14ac:dyDescent="0.35">
      <c r="B64" s="231"/>
    </row>
    <row r="65" spans="2:4" hidden="1" x14ac:dyDescent="0.35">
      <c r="B65" s="231"/>
    </row>
    <row r="66" spans="2:4" hidden="1" x14ac:dyDescent="0.35">
      <c r="C66" s="49"/>
      <c r="D66" s="49"/>
    </row>
    <row r="67" spans="2:4" hidden="1" x14ac:dyDescent="0.35">
      <c r="B67" s="402"/>
      <c r="C67" s="402"/>
      <c r="D67" s="402"/>
    </row>
    <row r="68" spans="2:4" hidden="1" x14ac:dyDescent="0.35">
      <c r="D68" s="172"/>
    </row>
    <row r="69" spans="2:4" hidden="1" x14ac:dyDescent="0.35">
      <c r="C69" s="232"/>
      <c r="D69" s="172"/>
    </row>
    <row r="70" spans="2:4" hidden="1" x14ac:dyDescent="0.35">
      <c r="C70" s="232"/>
      <c r="D70" s="233"/>
    </row>
    <row r="71" spans="2:4" hidden="1" x14ac:dyDescent="0.35">
      <c r="C71" s="232"/>
      <c r="D71" s="234"/>
    </row>
    <row r="72" spans="2:4" hidden="1" x14ac:dyDescent="0.35">
      <c r="C72" s="232"/>
      <c r="D72" s="235"/>
    </row>
    <row r="73" spans="2:4" hidden="1" x14ac:dyDescent="0.35">
      <c r="D73" s="234"/>
    </row>
    <row r="74" spans="2:4" ht="18" hidden="1" customHeight="1" x14ac:dyDescent="0.35">
      <c r="B74" s="401"/>
      <c r="C74" s="401"/>
    </row>
  </sheetData>
  <sheetProtection algorithmName="SHA-512" hashValue="CC4F3yB39fBFhFv+iDs6ctSWI9qc7y9mpndWPd6b5wV9w+4Iu+DfpU9J6FipGaw6u1fezCQqSmD0YUmlMIrqQg==" saltValue="SY2/2F/GxqVpd0D4l6Zqmg==" spinCount="100000" sheet="1" objects="1" scenarios="1"/>
  <mergeCells count="12">
    <mergeCell ref="B74:C74"/>
    <mergeCell ref="B67:D67"/>
    <mergeCell ref="B1:B4"/>
    <mergeCell ref="B57:C57"/>
    <mergeCell ref="B34:H34"/>
    <mergeCell ref="B35:H35"/>
    <mergeCell ref="B37:H37"/>
    <mergeCell ref="B36:H36"/>
    <mergeCell ref="B33:H33"/>
    <mergeCell ref="B38:H38"/>
    <mergeCell ref="B48:C48"/>
    <mergeCell ref="B9:C9"/>
  </mergeCells>
  <hyperlinks>
    <hyperlink ref="I4" location="Contenido!A1" tooltip="Regresar a contenido" display="Regresar" xr:uid="{00000000-0004-0000-0500-000000000000}"/>
  </hyperlinks>
  <printOptions horizontalCentered="1"/>
  <pageMargins left="0.59055118110236227" right="0.47244094488188981" top="0.98425196850393704" bottom="0.27559055118110237" header="0" footer="0"/>
  <pageSetup scale="90" fitToWidth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499984740745262"/>
  </sheetPr>
  <dimension ref="A1:BQ252"/>
  <sheetViews>
    <sheetView showGridLines="0" zoomScaleNormal="100" workbookViewId="0"/>
  </sheetViews>
  <sheetFormatPr baseColWidth="10" defaultColWidth="0" defaultRowHeight="16.5" zeroHeight="1" x14ac:dyDescent="0.2"/>
  <cols>
    <col min="1" max="1" width="13.88671875" style="248" customWidth="1"/>
    <col min="2" max="2" width="26.88671875" style="249" customWidth="1"/>
    <col min="3" max="14" width="26.21875" style="249" customWidth="1"/>
    <col min="15" max="15" width="25.33203125" style="249" customWidth="1"/>
    <col min="16" max="16" width="15.77734375" style="249" customWidth="1"/>
    <col min="17" max="17" width="12.88671875" style="249" hidden="1" customWidth="1"/>
    <col min="18" max="18" width="17.44140625" style="249" hidden="1" customWidth="1"/>
    <col min="19" max="19" width="17.77734375" style="249" hidden="1" customWidth="1"/>
    <col min="20" max="20" width="12.88671875" style="249" hidden="1" customWidth="1"/>
    <col min="21" max="21" width="9.44140625" style="249" hidden="1" customWidth="1"/>
    <col min="22" max="24" width="12.88671875" style="249" hidden="1" customWidth="1"/>
    <col min="25" max="26" width="9.44140625" style="249" hidden="1" customWidth="1"/>
    <col min="27" max="16384" width="10.88671875" style="249" hidden="1"/>
  </cols>
  <sheetData>
    <row r="1" spans="1:69" s="16" customFormat="1" ht="18" customHeight="1" x14ac:dyDescent="0.2">
      <c r="A1" s="1"/>
      <c r="B1" s="37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36"/>
    </row>
    <row r="2" spans="1:69" s="16" customFormat="1" ht="22.15" customHeight="1" x14ac:dyDescent="0.2">
      <c r="A2" s="1"/>
      <c r="B2" s="375"/>
      <c r="C2" s="3" t="s">
        <v>0</v>
      </c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69" s="16" customFormat="1" ht="22.15" customHeight="1" x14ac:dyDescent="0.2">
      <c r="A3" s="1"/>
      <c r="B3" s="375"/>
      <c r="C3" s="3" t="s">
        <v>1</v>
      </c>
      <c r="D3" s="3"/>
      <c r="E3" s="3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36"/>
    </row>
    <row r="4" spans="1:69" s="16" customFormat="1" ht="18" customHeight="1" x14ac:dyDescent="0.3">
      <c r="A4" s="237"/>
      <c r="B4" s="380"/>
      <c r="C4" s="19" t="s">
        <v>93</v>
      </c>
      <c r="D4" s="92"/>
      <c r="E4" s="92"/>
      <c r="F4" s="18"/>
      <c r="G4" s="18"/>
      <c r="H4" s="18"/>
      <c r="I4" s="18"/>
      <c r="J4" s="18"/>
      <c r="K4" s="18"/>
      <c r="L4" s="18"/>
      <c r="M4" s="18"/>
      <c r="N4" s="18"/>
      <c r="O4" s="238"/>
      <c r="P4" s="20" t="s">
        <v>26</v>
      </c>
      <c r="Q4" s="239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</row>
    <row r="5" spans="1:69" s="242" customFormat="1" ht="11.1" customHeight="1" x14ac:dyDescent="0.2">
      <c r="A5" s="1"/>
      <c r="B5" s="240"/>
      <c r="C5" s="240"/>
      <c r="D5" s="240"/>
      <c r="E5" s="240"/>
      <c r="F5" s="240"/>
      <c r="G5" s="240"/>
      <c r="H5" s="178"/>
      <c r="I5" s="240"/>
      <c r="J5" s="240"/>
      <c r="K5" s="240"/>
      <c r="L5" s="240"/>
      <c r="M5" s="240"/>
      <c r="N5" s="240"/>
      <c r="O5" s="240"/>
      <c r="P5" s="240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</row>
    <row r="6" spans="1:69" s="247" customFormat="1" ht="18" customHeight="1" collapsed="1" x14ac:dyDescent="0.2">
      <c r="A6" s="243"/>
      <c r="B6" s="412" t="s">
        <v>94</v>
      </c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244"/>
      <c r="R6" s="244"/>
      <c r="S6" s="244"/>
      <c r="T6" s="244"/>
      <c r="U6" s="245"/>
      <c r="V6" s="244"/>
      <c r="W6" s="246"/>
      <c r="X6" s="246"/>
      <c r="Y6" s="245"/>
      <c r="Z6" s="245"/>
      <c r="AA6" s="245"/>
      <c r="AB6" s="245"/>
      <c r="AC6" s="245"/>
      <c r="AD6" s="245"/>
    </row>
    <row r="7" spans="1:69" x14ac:dyDescent="0.2"/>
    <row r="8" spans="1:69" ht="27.6" customHeight="1" x14ac:dyDescent="0.3">
      <c r="A8" s="250"/>
      <c r="B8" s="251" t="s">
        <v>23</v>
      </c>
      <c r="C8" s="252">
        <f>VLOOKUP(C$10,Delta!$B$8:$D$20,3,0)</f>
        <v>0.23250999999999999</v>
      </c>
      <c r="D8" s="252">
        <f>VLOOKUP(D$10,Delta!$B$8:$D$20,3,0)</f>
        <v>6.6600000000000001E-3</v>
      </c>
      <c r="E8" s="252">
        <f>VLOOKUP(E$10,Delta!$B$8:$D$20,3,0)</f>
        <v>7.8390000000000001E-2</v>
      </c>
      <c r="F8" s="252">
        <f>VLOOKUP(F$10,Delta!$B$8:$D$20,3,0)</f>
        <v>3.841E-2</v>
      </c>
      <c r="G8" s="252">
        <f>VLOOKUP(G$10,Delta!$B$8:$D$20,3,0)</f>
        <v>2.674E-2</v>
      </c>
      <c r="H8" s="252">
        <f>VLOOKUP(H$10,Delta!$B$8:$D$20,3,0)</f>
        <v>6.3020000000000007E-2</v>
      </c>
      <c r="I8" s="252">
        <f>VLOOKUP(I$10,Delta!$B$8:$D$20,3,0)</f>
        <v>4.2209999999999998E-2</v>
      </c>
      <c r="J8" s="252">
        <f>VLOOKUP(J$10,Delta!$B$8:$D$20,3,0)</f>
        <v>3.7679999999999998E-2</v>
      </c>
      <c r="K8" s="252">
        <f>VLOOKUP(K$10,Delta!$B$8:$D$20,3,0)</f>
        <v>9.5460000000000003E-2</v>
      </c>
      <c r="L8" s="252">
        <f>VLOOKUP(L$10,Delta!$B$8:$D$20,3,0)</f>
        <v>5.5879999999999999E-2</v>
      </c>
      <c r="M8" s="252">
        <f>VLOOKUP(M$10,Delta!$B$8:$D$20,3,0)</f>
        <v>0.30575999999999998</v>
      </c>
      <c r="N8" s="252">
        <f>VLOOKUP(N$10,Delta!$B$8:$D$20,3,0)</f>
        <v>1.728E-2</v>
      </c>
      <c r="O8" s="252">
        <f>SUM(C8:N8)</f>
        <v>1</v>
      </c>
    </row>
    <row r="9" spans="1:69" ht="18" customHeight="1" x14ac:dyDescent="0.3">
      <c r="A9" s="250"/>
      <c r="B9" s="253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0"/>
    </row>
    <row r="10" spans="1:69" s="257" customFormat="1" ht="104.45" customHeight="1" x14ac:dyDescent="0.2">
      <c r="A10" s="255"/>
      <c r="B10" s="251" t="s">
        <v>95</v>
      </c>
      <c r="C10" s="256" t="s">
        <v>96</v>
      </c>
      <c r="D10" s="256" t="s">
        <v>97</v>
      </c>
      <c r="E10" s="256" t="s">
        <v>98</v>
      </c>
      <c r="F10" s="256" t="s">
        <v>99</v>
      </c>
      <c r="G10" s="256" t="s">
        <v>100</v>
      </c>
      <c r="H10" s="256" t="s">
        <v>101</v>
      </c>
      <c r="I10" s="256" t="s">
        <v>102</v>
      </c>
      <c r="J10" s="256" t="s">
        <v>103</v>
      </c>
      <c r="K10" s="256" t="s">
        <v>104</v>
      </c>
      <c r="L10" s="256" t="s">
        <v>105</v>
      </c>
      <c r="M10" s="256" t="s">
        <v>106</v>
      </c>
      <c r="N10" s="256" t="s">
        <v>107</v>
      </c>
      <c r="O10" s="256" t="s">
        <v>445</v>
      </c>
    </row>
    <row r="11" spans="1:69" s="264" customFormat="1" x14ac:dyDescent="0.3">
      <c r="A11" s="258"/>
      <c r="B11" s="259">
        <v>39083</v>
      </c>
      <c r="C11" s="260">
        <f>ROUND(INDEX('INPP base jul 2019'!$C$9:$N$1048576,MATCH('INPP ponderado'!$B11,'INPP base jul 2019'!$B$9:$B$1048576,0),MATCH('INPP ponderado'!C$10,'INPP base jul 2019'!$C$8:$N$8,0)),5)</f>
        <v>54.086440000000003</v>
      </c>
      <c r="D11" s="260">
        <f>ROUND(INDEX('INPP base jul 2019'!$C$9:$N$1048576,MATCH('INPP ponderado'!$B11,'INPP base jul 2019'!$B$9:$B$1048576,0),MATCH('INPP ponderado'!D$10,'INPP base jul 2019'!$C$8:$N$8,0)),5)</f>
        <v>59.255710000000001</v>
      </c>
      <c r="E11" s="260">
        <f>ROUND(INDEX('INPP base jul 2019'!$C$9:$N$1048576,MATCH('INPP ponderado'!$B11,'INPP base jul 2019'!$B$9:$B$1048576,0),MATCH('INPP ponderado'!E$10,'INPP base jul 2019'!$C$8:$N$8,0)),5)</f>
        <v>55.767159999999997</v>
      </c>
      <c r="F11" s="260">
        <f>ROUND(INDEX('INPP base jul 2019'!$C$9:$N$1048576,MATCH('INPP ponderado'!$B11,'INPP base jul 2019'!$B$9:$B$1048576,0),MATCH('INPP ponderado'!F$10,'INPP base jul 2019'!$C$8:$N$8,0)),5)</f>
        <v>45.862630000000003</v>
      </c>
      <c r="G11" s="260">
        <f>ROUND(INDEX('INPP base jul 2019'!$C$9:$N$1048576,MATCH('INPP ponderado'!$B11,'INPP base jul 2019'!$B$9:$B$1048576,0),MATCH('INPP ponderado'!G$10,'INPP base jul 2019'!$C$8:$N$8,0)),5)</f>
        <v>61.769829999999999</v>
      </c>
      <c r="H11" s="260">
        <f>ROUND(INDEX('INPP base jul 2019'!$C$9:$N$1048576,MATCH('INPP ponderado'!$B11,'INPP base jul 2019'!$B$9:$B$1048576,0),MATCH('INPP ponderado'!H$10,'INPP base jul 2019'!$C$8:$N$8,0)),5)</f>
        <v>47.39593</v>
      </c>
      <c r="I11" s="260">
        <f>ROUND(INDEX('INPP base jul 2019'!$C$9:$N$1048576,MATCH('INPP ponderado'!$B11,'INPP base jul 2019'!$B$9:$B$1048576,0),MATCH('INPP ponderado'!I$10,'INPP base jul 2019'!$C$8:$N$8,0)),5)</f>
        <v>58.360329999999998</v>
      </c>
      <c r="J11" s="260">
        <f>ROUND(INDEX('INPP base jul 2019'!$C$9:$N$1048576,MATCH('INPP ponderado'!$B11,'INPP base jul 2019'!$B$9:$B$1048576,0),MATCH('INPP ponderado'!J$10,'INPP base jul 2019'!$C$8:$N$8,0)),5)</f>
        <v>52.868540000000003</v>
      </c>
      <c r="K11" s="260">
        <f>ROUND(INDEX('INPP base jul 2019'!$C$9:$N$1048576,MATCH('INPP ponderado'!$B11,'INPP base jul 2019'!$B$9:$B$1048576,0),MATCH('INPP ponderado'!K$10,'INPP base jul 2019'!$C$8:$N$8,0)),5)</f>
        <v>73.769390000000001</v>
      </c>
      <c r="L11" s="260">
        <f>ROUND(INDEX('INPP base jul 2019'!$C$9:$N$1048576,MATCH('INPP ponderado'!$B11,'INPP base jul 2019'!$B$9:$B$1048576,0),MATCH('INPP ponderado'!L$10,'INPP base jul 2019'!$C$8:$N$8,0)),5)</f>
        <v>53.101059999999997</v>
      </c>
      <c r="M11" s="260">
        <f>ROUND(INDEX('INPP base jul 2019'!$C$9:$N$1048576,MATCH('INPP ponderado'!$B11,'INPP base jul 2019'!$B$9:$B$1048576,0),MATCH('INPP ponderado'!M$10,'INPP base jul 2019'!$C$8:$N$8,0)),5)</f>
        <v>61.29851</v>
      </c>
      <c r="N11" s="260">
        <f>ROUND(INDEX('INPP base jul 2019'!$C$9:$N$1048576,MATCH('INPP ponderado'!$B11,'INPP base jul 2019'!$B$9:$B$1048576,0),MATCH('INPP ponderado'!N$10,'INPP base jul 2019'!$C$8:$N$8,0)),5)</f>
        <v>48.526020000000003</v>
      </c>
      <c r="O11" s="260">
        <f>ROUND(SUMPRODUCT($C$8:$N$8,$C11:$N11),5)</f>
        <v>57.788020000000003</v>
      </c>
      <c r="P11" s="261"/>
      <c r="Q11" s="261"/>
      <c r="R11" s="262"/>
      <c r="S11" s="263"/>
    </row>
    <row r="12" spans="1:69" s="264" customFormat="1" x14ac:dyDescent="0.3">
      <c r="A12" s="258"/>
      <c r="B12" s="259">
        <v>39114</v>
      </c>
      <c r="C12" s="260">
        <f>ROUND(INDEX('INPP base jul 2019'!$C$9:$N$1048576,MATCH('INPP ponderado'!$B12,'INPP base jul 2019'!$B$9:$B$1048576,0),MATCH('INPP ponderado'!C$10,'INPP base jul 2019'!$C$8:$N$8,0)),5)</f>
        <v>54.314799999999998</v>
      </c>
      <c r="D12" s="260">
        <f>ROUND(INDEX('INPP base jul 2019'!$C$9:$N$1048576,MATCH('INPP ponderado'!$B12,'INPP base jul 2019'!$B$9:$B$1048576,0),MATCH('INPP ponderado'!D$10,'INPP base jul 2019'!$C$8:$N$8,0)),5)</f>
        <v>59.514620000000001</v>
      </c>
      <c r="E12" s="260">
        <f>ROUND(INDEX('INPP base jul 2019'!$C$9:$N$1048576,MATCH('INPP ponderado'!$B12,'INPP base jul 2019'!$B$9:$B$1048576,0),MATCH('INPP ponderado'!E$10,'INPP base jul 2019'!$C$8:$N$8,0)),5)</f>
        <v>55.765009999999997</v>
      </c>
      <c r="F12" s="260">
        <f>ROUND(INDEX('INPP base jul 2019'!$C$9:$N$1048576,MATCH('INPP ponderado'!$B12,'INPP base jul 2019'!$B$9:$B$1048576,0),MATCH('INPP ponderado'!F$10,'INPP base jul 2019'!$C$8:$N$8,0)),5)</f>
        <v>45.81897</v>
      </c>
      <c r="G12" s="260">
        <f>ROUND(INDEX('INPP base jul 2019'!$C$9:$N$1048576,MATCH('INPP ponderado'!$B12,'INPP base jul 2019'!$B$9:$B$1048576,0),MATCH('INPP ponderado'!G$10,'INPP base jul 2019'!$C$8:$N$8,0)),5)</f>
        <v>62.281120000000001</v>
      </c>
      <c r="H12" s="260">
        <f>ROUND(INDEX('INPP base jul 2019'!$C$9:$N$1048576,MATCH('INPP ponderado'!$B12,'INPP base jul 2019'!$B$9:$B$1048576,0),MATCH('INPP ponderado'!H$10,'INPP base jul 2019'!$C$8:$N$8,0)),5)</f>
        <v>47.610849999999999</v>
      </c>
      <c r="I12" s="260">
        <f>ROUND(INDEX('INPP base jul 2019'!$C$9:$N$1048576,MATCH('INPP ponderado'!$B12,'INPP base jul 2019'!$B$9:$B$1048576,0),MATCH('INPP ponderado'!I$10,'INPP base jul 2019'!$C$8:$N$8,0)),5)</f>
        <v>58.688769999999998</v>
      </c>
      <c r="J12" s="260">
        <f>ROUND(INDEX('INPP base jul 2019'!$C$9:$N$1048576,MATCH('INPP ponderado'!$B12,'INPP base jul 2019'!$B$9:$B$1048576,0),MATCH('INPP ponderado'!J$10,'INPP base jul 2019'!$C$8:$N$8,0)),5)</f>
        <v>53.167830000000002</v>
      </c>
      <c r="K12" s="260">
        <f>ROUND(INDEX('INPP base jul 2019'!$C$9:$N$1048576,MATCH('INPP ponderado'!$B12,'INPP base jul 2019'!$B$9:$B$1048576,0),MATCH('INPP ponderado'!K$10,'INPP base jul 2019'!$C$8:$N$8,0)),5)</f>
        <v>73.44735</v>
      </c>
      <c r="L12" s="260">
        <f>ROUND(INDEX('INPP base jul 2019'!$C$9:$N$1048576,MATCH('INPP ponderado'!$B12,'INPP base jul 2019'!$B$9:$B$1048576,0),MATCH('INPP ponderado'!L$10,'INPP base jul 2019'!$C$8:$N$8,0)),5)</f>
        <v>53.518979999999999</v>
      </c>
      <c r="M12" s="260">
        <f>ROUND(INDEX('INPP base jul 2019'!$C$9:$N$1048576,MATCH('INPP ponderado'!$B12,'INPP base jul 2019'!$B$9:$B$1048576,0),MATCH('INPP ponderado'!M$10,'INPP base jul 2019'!$C$8:$N$8,0)),5)</f>
        <v>61.556649999999998</v>
      </c>
      <c r="N12" s="260">
        <f>ROUND(INDEX('INPP base jul 2019'!$C$9:$N$1048576,MATCH('INPP ponderado'!$B12,'INPP base jul 2019'!$B$9:$B$1048576,0),MATCH('INPP ponderado'!N$10,'INPP base jul 2019'!$C$8:$N$8,0)),5)</f>
        <v>49.127600000000001</v>
      </c>
      <c r="O12" s="260">
        <f t="shared" ref="O12:O75" si="0">ROUND(SUMPRODUCT($C$8:$N$8,$C12:$N12),5)</f>
        <v>57.975290000000001</v>
      </c>
      <c r="P12" s="261"/>
      <c r="Q12" s="261"/>
      <c r="R12" s="262"/>
      <c r="S12" s="263"/>
    </row>
    <row r="13" spans="1:69" s="264" customFormat="1" x14ac:dyDescent="0.3">
      <c r="A13" s="258"/>
      <c r="B13" s="259">
        <v>39142</v>
      </c>
      <c r="C13" s="260">
        <f>ROUND(INDEX('INPP base jul 2019'!$C$9:$N$1048576,MATCH('INPP ponderado'!$B13,'INPP base jul 2019'!$B$9:$B$1048576,0),MATCH('INPP ponderado'!C$10,'INPP base jul 2019'!$C$8:$N$8,0)),5)</f>
        <v>54.507620000000003</v>
      </c>
      <c r="D13" s="260">
        <f>ROUND(INDEX('INPP base jul 2019'!$C$9:$N$1048576,MATCH('INPP ponderado'!$B13,'INPP base jul 2019'!$B$9:$B$1048576,0),MATCH('INPP ponderado'!D$10,'INPP base jul 2019'!$C$8:$N$8,0)),5)</f>
        <v>59.640610000000002</v>
      </c>
      <c r="E13" s="260">
        <f>ROUND(INDEX('INPP base jul 2019'!$C$9:$N$1048576,MATCH('INPP ponderado'!$B13,'INPP base jul 2019'!$B$9:$B$1048576,0),MATCH('INPP ponderado'!E$10,'INPP base jul 2019'!$C$8:$N$8,0)),5)</f>
        <v>56.256239999999998</v>
      </c>
      <c r="F13" s="260">
        <f>ROUND(INDEX('INPP base jul 2019'!$C$9:$N$1048576,MATCH('INPP ponderado'!$B13,'INPP base jul 2019'!$B$9:$B$1048576,0),MATCH('INPP ponderado'!F$10,'INPP base jul 2019'!$C$8:$N$8,0)),5)</f>
        <v>46.417299999999997</v>
      </c>
      <c r="G13" s="260">
        <f>ROUND(INDEX('INPP base jul 2019'!$C$9:$N$1048576,MATCH('INPP ponderado'!$B13,'INPP base jul 2019'!$B$9:$B$1048576,0),MATCH('INPP ponderado'!G$10,'INPP base jul 2019'!$C$8:$N$8,0)),5)</f>
        <v>63.033180000000002</v>
      </c>
      <c r="H13" s="260">
        <f>ROUND(INDEX('INPP base jul 2019'!$C$9:$N$1048576,MATCH('INPP ponderado'!$B13,'INPP base jul 2019'!$B$9:$B$1048576,0),MATCH('INPP ponderado'!H$10,'INPP base jul 2019'!$C$8:$N$8,0)),5)</f>
        <v>48.422049999999999</v>
      </c>
      <c r="I13" s="260">
        <f>ROUND(INDEX('INPP base jul 2019'!$C$9:$N$1048576,MATCH('INPP ponderado'!$B13,'INPP base jul 2019'!$B$9:$B$1048576,0),MATCH('INPP ponderado'!I$10,'INPP base jul 2019'!$C$8:$N$8,0)),5)</f>
        <v>58.523969999999998</v>
      </c>
      <c r="J13" s="260">
        <f>ROUND(INDEX('INPP base jul 2019'!$C$9:$N$1048576,MATCH('INPP ponderado'!$B13,'INPP base jul 2019'!$B$9:$B$1048576,0),MATCH('INPP ponderado'!J$10,'INPP base jul 2019'!$C$8:$N$8,0)),5)</f>
        <v>54.466639999999998</v>
      </c>
      <c r="K13" s="260">
        <f>ROUND(INDEX('INPP base jul 2019'!$C$9:$N$1048576,MATCH('INPP ponderado'!$B13,'INPP base jul 2019'!$B$9:$B$1048576,0),MATCH('INPP ponderado'!K$10,'INPP base jul 2019'!$C$8:$N$8,0)),5)</f>
        <v>73.547160000000005</v>
      </c>
      <c r="L13" s="260">
        <f>ROUND(INDEX('INPP base jul 2019'!$C$9:$N$1048576,MATCH('INPP ponderado'!$B13,'INPP base jul 2019'!$B$9:$B$1048576,0),MATCH('INPP ponderado'!L$10,'INPP base jul 2019'!$C$8:$N$8,0)),5)</f>
        <v>53.772280000000002</v>
      </c>
      <c r="M13" s="260">
        <f>ROUND(INDEX('INPP base jul 2019'!$C$9:$N$1048576,MATCH('INPP ponderado'!$B13,'INPP base jul 2019'!$B$9:$B$1048576,0),MATCH('INPP ponderado'!M$10,'INPP base jul 2019'!$C$8:$N$8,0)),5)</f>
        <v>61.866540000000001</v>
      </c>
      <c r="N13" s="260">
        <f>ROUND(INDEX('INPP base jul 2019'!$C$9:$N$1048576,MATCH('INPP ponderado'!$B13,'INPP base jul 2019'!$B$9:$B$1048576,0),MATCH('INPP ponderado'!N$10,'INPP base jul 2019'!$C$8:$N$8,0)),5)</f>
        <v>49.609810000000003</v>
      </c>
      <c r="O13" s="260">
        <f t="shared" si="0"/>
        <v>58.322429999999997</v>
      </c>
      <c r="P13" s="261"/>
      <c r="Q13" s="261"/>
      <c r="R13" s="262"/>
      <c r="S13" s="263"/>
    </row>
    <row r="14" spans="1:69" s="264" customFormat="1" x14ac:dyDescent="0.3">
      <c r="A14" s="258"/>
      <c r="B14" s="259">
        <v>39173</v>
      </c>
      <c r="C14" s="260">
        <f>ROUND(INDEX('INPP base jul 2019'!$C$9:$N$1048576,MATCH('INPP ponderado'!$B14,'INPP base jul 2019'!$B$9:$B$1048576,0),MATCH('INPP ponderado'!C$10,'INPP base jul 2019'!$C$8:$N$8,0)),5)</f>
        <v>54.940510000000003</v>
      </c>
      <c r="D14" s="260">
        <f>ROUND(INDEX('INPP base jul 2019'!$C$9:$N$1048576,MATCH('INPP ponderado'!$B14,'INPP base jul 2019'!$B$9:$B$1048576,0),MATCH('INPP ponderado'!D$10,'INPP base jul 2019'!$C$8:$N$8,0)),5)</f>
        <v>59.487839999999998</v>
      </c>
      <c r="E14" s="260">
        <f>ROUND(INDEX('INPP base jul 2019'!$C$9:$N$1048576,MATCH('INPP ponderado'!$B14,'INPP base jul 2019'!$B$9:$B$1048576,0),MATCH('INPP ponderado'!E$10,'INPP base jul 2019'!$C$8:$N$8,0)),5)</f>
        <v>56.428899999999999</v>
      </c>
      <c r="F14" s="260">
        <f>ROUND(INDEX('INPP base jul 2019'!$C$9:$N$1048576,MATCH('INPP ponderado'!$B14,'INPP base jul 2019'!$B$9:$B$1048576,0),MATCH('INPP ponderado'!F$10,'INPP base jul 2019'!$C$8:$N$8,0)),5)</f>
        <v>46.79721</v>
      </c>
      <c r="G14" s="260">
        <f>ROUND(INDEX('INPP base jul 2019'!$C$9:$N$1048576,MATCH('INPP ponderado'!$B14,'INPP base jul 2019'!$B$9:$B$1048576,0),MATCH('INPP ponderado'!G$10,'INPP base jul 2019'!$C$8:$N$8,0)),5)</f>
        <v>63.036490000000001</v>
      </c>
      <c r="H14" s="260">
        <f>ROUND(INDEX('INPP base jul 2019'!$C$9:$N$1048576,MATCH('INPP ponderado'!$B14,'INPP base jul 2019'!$B$9:$B$1048576,0),MATCH('INPP ponderado'!H$10,'INPP base jul 2019'!$C$8:$N$8,0)),5)</f>
        <v>51.023440000000001</v>
      </c>
      <c r="I14" s="260">
        <f>ROUND(INDEX('INPP base jul 2019'!$C$9:$N$1048576,MATCH('INPP ponderado'!$B14,'INPP base jul 2019'!$B$9:$B$1048576,0),MATCH('INPP ponderado'!I$10,'INPP base jul 2019'!$C$8:$N$8,0)),5)</f>
        <v>58.575159999999997</v>
      </c>
      <c r="J14" s="260">
        <f>ROUND(INDEX('INPP base jul 2019'!$C$9:$N$1048576,MATCH('INPP ponderado'!$B14,'INPP base jul 2019'!$B$9:$B$1048576,0),MATCH('INPP ponderado'!J$10,'INPP base jul 2019'!$C$8:$N$8,0)),5)</f>
        <v>54.244489999999999</v>
      </c>
      <c r="K14" s="260">
        <f>ROUND(INDEX('INPP base jul 2019'!$C$9:$N$1048576,MATCH('INPP ponderado'!$B14,'INPP base jul 2019'!$B$9:$B$1048576,0),MATCH('INPP ponderado'!K$10,'INPP base jul 2019'!$C$8:$N$8,0)),5)</f>
        <v>73.37585</v>
      </c>
      <c r="L14" s="260">
        <f>ROUND(INDEX('INPP base jul 2019'!$C$9:$N$1048576,MATCH('INPP ponderado'!$B14,'INPP base jul 2019'!$B$9:$B$1048576,0),MATCH('INPP ponderado'!L$10,'INPP base jul 2019'!$C$8:$N$8,0)),5)</f>
        <v>54.539709999999999</v>
      </c>
      <c r="M14" s="260">
        <f>ROUND(INDEX('INPP base jul 2019'!$C$9:$N$1048576,MATCH('INPP ponderado'!$B14,'INPP base jul 2019'!$B$9:$B$1048576,0),MATCH('INPP ponderado'!M$10,'INPP base jul 2019'!$C$8:$N$8,0)),5)</f>
        <v>61.541719999999998</v>
      </c>
      <c r="N14" s="260">
        <f>ROUND(INDEX('INPP base jul 2019'!$C$9:$N$1048576,MATCH('INPP ponderado'!$B14,'INPP base jul 2019'!$B$9:$B$1048576,0),MATCH('INPP ponderado'!N$10,'INPP base jul 2019'!$C$8:$N$8,0)),5)</f>
        <v>49.668640000000003</v>
      </c>
      <c r="O14" s="260">
        <f t="shared" si="0"/>
        <v>58.536239999999999</v>
      </c>
      <c r="P14" s="261"/>
      <c r="Q14" s="261"/>
      <c r="R14" s="262"/>
      <c r="S14" s="263"/>
    </row>
    <row r="15" spans="1:69" s="264" customFormat="1" x14ac:dyDescent="0.3">
      <c r="A15" s="258"/>
      <c r="B15" s="259">
        <v>39203</v>
      </c>
      <c r="C15" s="260">
        <f>ROUND(INDEX('INPP base jul 2019'!$C$9:$N$1048576,MATCH('INPP ponderado'!$B15,'INPP base jul 2019'!$B$9:$B$1048576,0),MATCH('INPP ponderado'!C$10,'INPP base jul 2019'!$C$8:$N$8,0)),5)</f>
        <v>55.160089999999997</v>
      </c>
      <c r="D15" s="260">
        <f>ROUND(INDEX('INPP base jul 2019'!$C$9:$N$1048576,MATCH('INPP ponderado'!$B15,'INPP base jul 2019'!$B$9:$B$1048576,0),MATCH('INPP ponderado'!D$10,'INPP base jul 2019'!$C$8:$N$8,0)),5)</f>
        <v>59.56026</v>
      </c>
      <c r="E15" s="260">
        <f>ROUND(INDEX('INPP base jul 2019'!$C$9:$N$1048576,MATCH('INPP ponderado'!$B15,'INPP base jul 2019'!$B$9:$B$1048576,0),MATCH('INPP ponderado'!E$10,'INPP base jul 2019'!$C$8:$N$8,0)),5)</f>
        <v>56.48742</v>
      </c>
      <c r="F15" s="260">
        <f>ROUND(INDEX('INPP base jul 2019'!$C$9:$N$1048576,MATCH('INPP ponderado'!$B15,'INPP base jul 2019'!$B$9:$B$1048576,0),MATCH('INPP ponderado'!F$10,'INPP base jul 2019'!$C$8:$N$8,0)),5)</f>
        <v>48.411149999999999</v>
      </c>
      <c r="G15" s="260">
        <f>ROUND(INDEX('INPP base jul 2019'!$C$9:$N$1048576,MATCH('INPP ponderado'!$B15,'INPP base jul 2019'!$B$9:$B$1048576,0),MATCH('INPP ponderado'!G$10,'INPP base jul 2019'!$C$8:$N$8,0)),5)</f>
        <v>62.805630000000001</v>
      </c>
      <c r="H15" s="260">
        <f>ROUND(INDEX('INPP base jul 2019'!$C$9:$N$1048576,MATCH('INPP ponderado'!$B15,'INPP base jul 2019'!$B$9:$B$1048576,0),MATCH('INPP ponderado'!H$10,'INPP base jul 2019'!$C$8:$N$8,0)),5)</f>
        <v>52.65455</v>
      </c>
      <c r="I15" s="260">
        <f>ROUND(INDEX('INPP base jul 2019'!$C$9:$N$1048576,MATCH('INPP ponderado'!$B15,'INPP base jul 2019'!$B$9:$B$1048576,0),MATCH('INPP ponderado'!I$10,'INPP base jul 2019'!$C$8:$N$8,0)),5)</f>
        <v>59.57996</v>
      </c>
      <c r="J15" s="260">
        <f>ROUND(INDEX('INPP base jul 2019'!$C$9:$N$1048576,MATCH('INPP ponderado'!$B15,'INPP base jul 2019'!$B$9:$B$1048576,0),MATCH('INPP ponderado'!J$10,'INPP base jul 2019'!$C$8:$N$8,0)),5)</f>
        <v>53.894620000000003</v>
      </c>
      <c r="K15" s="260">
        <f>ROUND(INDEX('INPP base jul 2019'!$C$9:$N$1048576,MATCH('INPP ponderado'!$B15,'INPP base jul 2019'!$B$9:$B$1048576,0),MATCH('INPP ponderado'!K$10,'INPP base jul 2019'!$C$8:$N$8,0)),5)</f>
        <v>72.827969999999993</v>
      </c>
      <c r="L15" s="260">
        <f>ROUND(INDEX('INPP base jul 2019'!$C$9:$N$1048576,MATCH('INPP ponderado'!$B15,'INPP base jul 2019'!$B$9:$B$1048576,0),MATCH('INPP ponderado'!L$10,'INPP base jul 2019'!$C$8:$N$8,0)),5)</f>
        <v>55.249879999999997</v>
      </c>
      <c r="M15" s="260">
        <f>ROUND(INDEX('INPP base jul 2019'!$C$9:$N$1048576,MATCH('INPP ponderado'!$B15,'INPP base jul 2019'!$B$9:$B$1048576,0),MATCH('INPP ponderado'!M$10,'INPP base jul 2019'!$C$8:$N$8,0)),5)</f>
        <v>61.299230000000001</v>
      </c>
      <c r="N15" s="260">
        <f>ROUND(INDEX('INPP base jul 2019'!$C$9:$N$1048576,MATCH('INPP ponderado'!$B15,'INPP base jul 2019'!$B$9:$B$1048576,0),MATCH('INPP ponderado'!N$10,'INPP base jul 2019'!$C$8:$N$8,0)),5)</f>
        <v>49.324260000000002</v>
      </c>
      <c r="O15" s="260">
        <f t="shared" si="0"/>
        <v>58.687489999999997</v>
      </c>
      <c r="P15" s="261"/>
      <c r="Q15" s="261"/>
      <c r="R15" s="262"/>
      <c r="S15" s="263"/>
    </row>
    <row r="16" spans="1:69" s="264" customFormat="1" x14ac:dyDescent="0.3">
      <c r="A16" s="258"/>
      <c r="B16" s="259">
        <v>39234</v>
      </c>
      <c r="C16" s="260">
        <f>ROUND(INDEX('INPP base jul 2019'!$C$9:$N$1048576,MATCH('INPP ponderado'!$B16,'INPP base jul 2019'!$B$9:$B$1048576,0),MATCH('INPP ponderado'!C$10,'INPP base jul 2019'!$C$8:$N$8,0)),5)</f>
        <v>55.106140000000003</v>
      </c>
      <c r="D16" s="260">
        <f>ROUND(INDEX('INPP base jul 2019'!$C$9:$N$1048576,MATCH('INPP ponderado'!$B16,'INPP base jul 2019'!$B$9:$B$1048576,0),MATCH('INPP ponderado'!D$10,'INPP base jul 2019'!$C$8:$N$8,0)),5)</f>
        <v>59.569180000000003</v>
      </c>
      <c r="E16" s="260">
        <f>ROUND(INDEX('INPP base jul 2019'!$C$9:$N$1048576,MATCH('INPP ponderado'!$B16,'INPP base jul 2019'!$B$9:$B$1048576,0),MATCH('INPP ponderado'!E$10,'INPP base jul 2019'!$C$8:$N$8,0)),5)</f>
        <v>56.782890000000002</v>
      </c>
      <c r="F16" s="260">
        <f>ROUND(INDEX('INPP base jul 2019'!$C$9:$N$1048576,MATCH('INPP ponderado'!$B16,'INPP base jul 2019'!$B$9:$B$1048576,0),MATCH('INPP ponderado'!F$10,'INPP base jul 2019'!$C$8:$N$8,0)),5)</f>
        <v>48.326979999999999</v>
      </c>
      <c r="G16" s="260">
        <f>ROUND(INDEX('INPP base jul 2019'!$C$9:$N$1048576,MATCH('INPP ponderado'!$B16,'INPP base jul 2019'!$B$9:$B$1048576,0),MATCH('INPP ponderado'!G$10,'INPP base jul 2019'!$C$8:$N$8,0)),5)</f>
        <v>62.75329</v>
      </c>
      <c r="H16" s="260">
        <f>ROUND(INDEX('INPP base jul 2019'!$C$9:$N$1048576,MATCH('INPP ponderado'!$B16,'INPP base jul 2019'!$B$9:$B$1048576,0),MATCH('INPP ponderado'!H$10,'INPP base jul 2019'!$C$8:$N$8,0)),5)</f>
        <v>52.472589999999997</v>
      </c>
      <c r="I16" s="260">
        <f>ROUND(INDEX('INPP base jul 2019'!$C$9:$N$1048576,MATCH('INPP ponderado'!$B16,'INPP base jul 2019'!$B$9:$B$1048576,0),MATCH('INPP ponderado'!I$10,'INPP base jul 2019'!$C$8:$N$8,0)),5)</f>
        <v>59.353059999999999</v>
      </c>
      <c r="J16" s="260">
        <f>ROUND(INDEX('INPP base jul 2019'!$C$9:$N$1048576,MATCH('INPP ponderado'!$B16,'INPP base jul 2019'!$B$9:$B$1048576,0),MATCH('INPP ponderado'!J$10,'INPP base jul 2019'!$C$8:$N$8,0)),5)</f>
        <v>54.178899999999999</v>
      </c>
      <c r="K16" s="260">
        <f>ROUND(INDEX('INPP base jul 2019'!$C$9:$N$1048576,MATCH('INPP ponderado'!$B16,'INPP base jul 2019'!$B$9:$B$1048576,0),MATCH('INPP ponderado'!K$10,'INPP base jul 2019'!$C$8:$N$8,0)),5)</f>
        <v>72.733710000000002</v>
      </c>
      <c r="L16" s="260">
        <f>ROUND(INDEX('INPP base jul 2019'!$C$9:$N$1048576,MATCH('INPP ponderado'!$B16,'INPP base jul 2019'!$B$9:$B$1048576,0),MATCH('INPP ponderado'!L$10,'INPP base jul 2019'!$C$8:$N$8,0)),5)</f>
        <v>55.335149999999999</v>
      </c>
      <c r="M16" s="260">
        <f>ROUND(INDEX('INPP base jul 2019'!$C$9:$N$1048576,MATCH('INPP ponderado'!$B16,'INPP base jul 2019'!$B$9:$B$1048576,0),MATCH('INPP ponderado'!M$10,'INPP base jul 2019'!$C$8:$N$8,0)),5)</f>
        <v>61.396610000000003</v>
      </c>
      <c r="N16" s="260">
        <f>ROUND(INDEX('INPP base jul 2019'!$C$9:$N$1048576,MATCH('INPP ponderado'!$B16,'INPP base jul 2019'!$B$9:$B$1048576,0),MATCH('INPP ponderado'!N$10,'INPP base jul 2019'!$C$8:$N$8,0)),5)</f>
        <v>49.278750000000002</v>
      </c>
      <c r="O16" s="260">
        <f t="shared" si="0"/>
        <v>58.70796</v>
      </c>
      <c r="P16" s="261"/>
      <c r="Q16" s="261"/>
      <c r="R16" s="262"/>
      <c r="S16" s="263"/>
    </row>
    <row r="17" spans="1:19" s="264" customFormat="1" x14ac:dyDescent="0.3">
      <c r="A17" s="258"/>
      <c r="B17" s="259">
        <v>39264</v>
      </c>
      <c r="C17" s="260">
        <f>ROUND(INDEX('INPP base jul 2019'!$C$9:$N$1048576,MATCH('INPP ponderado'!$B17,'INPP base jul 2019'!$B$9:$B$1048576,0),MATCH('INPP ponderado'!C$10,'INPP base jul 2019'!$C$8:$N$8,0)),5)</f>
        <v>55.011189999999999</v>
      </c>
      <c r="D17" s="260">
        <f>ROUND(INDEX('INPP base jul 2019'!$C$9:$N$1048576,MATCH('INPP ponderado'!$B17,'INPP base jul 2019'!$B$9:$B$1048576,0),MATCH('INPP ponderado'!D$10,'INPP base jul 2019'!$C$8:$N$8,0)),5)</f>
        <v>59.71799</v>
      </c>
      <c r="E17" s="260">
        <f>ROUND(INDEX('INPP base jul 2019'!$C$9:$N$1048576,MATCH('INPP ponderado'!$B17,'INPP base jul 2019'!$B$9:$B$1048576,0),MATCH('INPP ponderado'!E$10,'INPP base jul 2019'!$C$8:$N$8,0)),5)</f>
        <v>56.903509999999997</v>
      </c>
      <c r="F17" s="260">
        <f>ROUND(INDEX('INPP base jul 2019'!$C$9:$N$1048576,MATCH('INPP ponderado'!$B17,'INPP base jul 2019'!$B$9:$B$1048576,0),MATCH('INPP ponderado'!F$10,'INPP base jul 2019'!$C$8:$N$8,0)),5)</f>
        <v>47.83229</v>
      </c>
      <c r="G17" s="260">
        <f>ROUND(INDEX('INPP base jul 2019'!$C$9:$N$1048576,MATCH('INPP ponderado'!$B17,'INPP base jul 2019'!$B$9:$B$1048576,0),MATCH('INPP ponderado'!G$10,'INPP base jul 2019'!$C$8:$N$8,0)),5)</f>
        <v>62.866790000000002</v>
      </c>
      <c r="H17" s="260">
        <f>ROUND(INDEX('INPP base jul 2019'!$C$9:$N$1048576,MATCH('INPP ponderado'!$B17,'INPP base jul 2019'!$B$9:$B$1048576,0),MATCH('INPP ponderado'!H$10,'INPP base jul 2019'!$C$8:$N$8,0)),5)</f>
        <v>53.03781</v>
      </c>
      <c r="I17" s="260">
        <f>ROUND(INDEX('INPP base jul 2019'!$C$9:$N$1048576,MATCH('INPP ponderado'!$B17,'INPP base jul 2019'!$B$9:$B$1048576,0),MATCH('INPP ponderado'!I$10,'INPP base jul 2019'!$C$8:$N$8,0)),5)</f>
        <v>59.606969999999997</v>
      </c>
      <c r="J17" s="260">
        <f>ROUND(INDEX('INPP base jul 2019'!$C$9:$N$1048576,MATCH('INPP ponderado'!$B17,'INPP base jul 2019'!$B$9:$B$1048576,0),MATCH('INPP ponderado'!J$10,'INPP base jul 2019'!$C$8:$N$8,0)),5)</f>
        <v>54.099269999999997</v>
      </c>
      <c r="K17" s="260">
        <f>ROUND(INDEX('INPP base jul 2019'!$C$9:$N$1048576,MATCH('INPP ponderado'!$B17,'INPP base jul 2019'!$B$9:$B$1048576,0),MATCH('INPP ponderado'!K$10,'INPP base jul 2019'!$C$8:$N$8,0)),5)</f>
        <v>72.91968</v>
      </c>
      <c r="L17" s="260">
        <f>ROUND(INDEX('INPP base jul 2019'!$C$9:$N$1048576,MATCH('INPP ponderado'!$B17,'INPP base jul 2019'!$B$9:$B$1048576,0),MATCH('INPP ponderado'!L$10,'INPP base jul 2019'!$C$8:$N$8,0)),5)</f>
        <v>56.156179999999999</v>
      </c>
      <c r="M17" s="260">
        <f>ROUND(INDEX('INPP base jul 2019'!$C$9:$N$1048576,MATCH('INPP ponderado'!$B17,'INPP base jul 2019'!$B$9:$B$1048576,0),MATCH('INPP ponderado'!M$10,'INPP base jul 2019'!$C$8:$N$8,0)),5)</f>
        <v>61.531190000000002</v>
      </c>
      <c r="N17" s="260">
        <f>ROUND(INDEX('INPP base jul 2019'!$C$9:$N$1048576,MATCH('INPP ponderado'!$B17,'INPP base jul 2019'!$B$9:$B$1048576,0),MATCH('INPP ponderado'!N$10,'INPP base jul 2019'!$C$8:$N$8,0)),5)</f>
        <v>49.265439999999998</v>
      </c>
      <c r="O17" s="260">
        <f t="shared" si="0"/>
        <v>58.828249999999997</v>
      </c>
      <c r="P17" s="261"/>
      <c r="Q17" s="261"/>
      <c r="R17" s="262"/>
      <c r="S17" s="263"/>
    </row>
    <row r="18" spans="1:19" s="264" customFormat="1" x14ac:dyDescent="0.3">
      <c r="A18" s="258"/>
      <c r="B18" s="259">
        <v>39295</v>
      </c>
      <c r="C18" s="260">
        <f>ROUND(INDEX('INPP base jul 2019'!$C$9:$N$1048576,MATCH('INPP ponderado'!$B18,'INPP base jul 2019'!$B$9:$B$1048576,0),MATCH('INPP ponderado'!C$10,'INPP base jul 2019'!$C$8:$N$8,0)),5)</f>
        <v>55.190620000000003</v>
      </c>
      <c r="D18" s="260">
        <f>ROUND(INDEX('INPP base jul 2019'!$C$9:$N$1048576,MATCH('INPP ponderado'!$B18,'INPP base jul 2019'!$B$9:$B$1048576,0),MATCH('INPP ponderado'!D$10,'INPP base jul 2019'!$C$8:$N$8,0)),5)</f>
        <v>59.999220000000001</v>
      </c>
      <c r="E18" s="260">
        <f>ROUND(INDEX('INPP base jul 2019'!$C$9:$N$1048576,MATCH('INPP ponderado'!$B18,'INPP base jul 2019'!$B$9:$B$1048576,0),MATCH('INPP ponderado'!E$10,'INPP base jul 2019'!$C$8:$N$8,0)),5)</f>
        <v>57.256950000000003</v>
      </c>
      <c r="F18" s="260">
        <f>ROUND(INDEX('INPP base jul 2019'!$C$9:$N$1048576,MATCH('INPP ponderado'!$B18,'INPP base jul 2019'!$B$9:$B$1048576,0),MATCH('INPP ponderado'!F$10,'INPP base jul 2019'!$C$8:$N$8,0)),5)</f>
        <v>48.154910000000001</v>
      </c>
      <c r="G18" s="260">
        <f>ROUND(INDEX('INPP base jul 2019'!$C$9:$N$1048576,MATCH('INPP ponderado'!$B18,'INPP base jul 2019'!$B$9:$B$1048576,0),MATCH('INPP ponderado'!G$10,'INPP base jul 2019'!$C$8:$N$8,0)),5)</f>
        <v>62.709220000000002</v>
      </c>
      <c r="H18" s="260">
        <f>ROUND(INDEX('INPP base jul 2019'!$C$9:$N$1048576,MATCH('INPP ponderado'!$B18,'INPP base jul 2019'!$B$9:$B$1048576,0),MATCH('INPP ponderado'!H$10,'INPP base jul 2019'!$C$8:$N$8,0)),5)</f>
        <v>52.50282</v>
      </c>
      <c r="I18" s="260">
        <f>ROUND(INDEX('INPP base jul 2019'!$C$9:$N$1048576,MATCH('INPP ponderado'!$B18,'INPP base jul 2019'!$B$9:$B$1048576,0),MATCH('INPP ponderado'!I$10,'INPP base jul 2019'!$C$8:$N$8,0)),5)</f>
        <v>59.667099999999998</v>
      </c>
      <c r="J18" s="260">
        <f>ROUND(INDEX('INPP base jul 2019'!$C$9:$N$1048576,MATCH('INPP ponderado'!$B18,'INPP base jul 2019'!$B$9:$B$1048576,0),MATCH('INPP ponderado'!J$10,'INPP base jul 2019'!$C$8:$N$8,0)),5)</f>
        <v>54.793640000000003</v>
      </c>
      <c r="K18" s="260">
        <f>ROUND(INDEX('INPP base jul 2019'!$C$9:$N$1048576,MATCH('INPP ponderado'!$B18,'INPP base jul 2019'!$B$9:$B$1048576,0),MATCH('INPP ponderado'!K$10,'INPP base jul 2019'!$C$8:$N$8,0)),5)</f>
        <v>72.99785</v>
      </c>
      <c r="L18" s="260">
        <f>ROUND(INDEX('INPP base jul 2019'!$C$9:$N$1048576,MATCH('INPP ponderado'!$B18,'INPP base jul 2019'!$B$9:$B$1048576,0),MATCH('INPP ponderado'!L$10,'INPP base jul 2019'!$C$8:$N$8,0)),5)</f>
        <v>56.330660000000002</v>
      </c>
      <c r="M18" s="260">
        <f>ROUND(INDEX('INPP base jul 2019'!$C$9:$N$1048576,MATCH('INPP ponderado'!$B18,'INPP base jul 2019'!$B$9:$B$1048576,0),MATCH('INPP ponderado'!M$10,'INPP base jul 2019'!$C$8:$N$8,0)),5)</f>
        <v>62.155500000000004</v>
      </c>
      <c r="N18" s="260">
        <f>ROUND(INDEX('INPP base jul 2019'!$C$9:$N$1048576,MATCH('INPP ponderado'!$B18,'INPP base jul 2019'!$B$9:$B$1048576,0),MATCH('INPP ponderado'!N$10,'INPP base jul 2019'!$C$8:$N$8,0)),5)</f>
        <v>49.642440000000001</v>
      </c>
      <c r="O18" s="260">
        <f t="shared" si="0"/>
        <v>59.117330000000003</v>
      </c>
      <c r="P18" s="261"/>
      <c r="Q18" s="261"/>
      <c r="R18" s="262"/>
      <c r="S18" s="263"/>
    </row>
    <row r="19" spans="1:19" s="264" customFormat="1" x14ac:dyDescent="0.3">
      <c r="A19" s="258"/>
      <c r="B19" s="259">
        <v>39326</v>
      </c>
      <c r="C19" s="260">
        <f>ROUND(INDEX('INPP base jul 2019'!$C$9:$N$1048576,MATCH('INPP ponderado'!$B19,'INPP base jul 2019'!$B$9:$B$1048576,0),MATCH('INPP ponderado'!C$10,'INPP base jul 2019'!$C$8:$N$8,0)),5)</f>
        <v>55.57291</v>
      </c>
      <c r="D19" s="260">
        <f>ROUND(INDEX('INPP base jul 2019'!$C$9:$N$1048576,MATCH('INPP ponderado'!$B19,'INPP base jul 2019'!$B$9:$B$1048576,0),MATCH('INPP ponderado'!D$10,'INPP base jul 2019'!$C$8:$N$8,0)),5)</f>
        <v>60.124209999999998</v>
      </c>
      <c r="E19" s="260">
        <f>ROUND(INDEX('INPP base jul 2019'!$C$9:$N$1048576,MATCH('INPP ponderado'!$B19,'INPP base jul 2019'!$B$9:$B$1048576,0),MATCH('INPP ponderado'!E$10,'INPP base jul 2019'!$C$8:$N$8,0)),5)</f>
        <v>57.704940000000001</v>
      </c>
      <c r="F19" s="260">
        <f>ROUND(INDEX('INPP base jul 2019'!$C$9:$N$1048576,MATCH('INPP ponderado'!$B19,'INPP base jul 2019'!$B$9:$B$1048576,0),MATCH('INPP ponderado'!F$10,'INPP base jul 2019'!$C$8:$N$8,0)),5)</f>
        <v>48.509590000000003</v>
      </c>
      <c r="G19" s="260">
        <f>ROUND(INDEX('INPP base jul 2019'!$C$9:$N$1048576,MATCH('INPP ponderado'!$B19,'INPP base jul 2019'!$B$9:$B$1048576,0),MATCH('INPP ponderado'!G$10,'INPP base jul 2019'!$C$8:$N$8,0)),5)</f>
        <v>62.687179999999998</v>
      </c>
      <c r="H19" s="260">
        <f>ROUND(INDEX('INPP base jul 2019'!$C$9:$N$1048576,MATCH('INPP ponderado'!$B19,'INPP base jul 2019'!$B$9:$B$1048576,0),MATCH('INPP ponderado'!H$10,'INPP base jul 2019'!$C$8:$N$8,0)),5)</f>
        <v>53.277250000000002</v>
      </c>
      <c r="I19" s="260">
        <f>ROUND(INDEX('INPP base jul 2019'!$C$9:$N$1048576,MATCH('INPP ponderado'!$B19,'INPP base jul 2019'!$B$9:$B$1048576,0),MATCH('INPP ponderado'!I$10,'INPP base jul 2019'!$C$8:$N$8,0)),5)</f>
        <v>59.640129999999999</v>
      </c>
      <c r="J19" s="260">
        <f>ROUND(INDEX('INPP base jul 2019'!$C$9:$N$1048576,MATCH('INPP ponderado'!$B19,'INPP base jul 2019'!$B$9:$B$1048576,0),MATCH('INPP ponderado'!J$10,'INPP base jul 2019'!$C$8:$N$8,0)),5)</f>
        <v>54.887160000000002</v>
      </c>
      <c r="K19" s="260">
        <f>ROUND(INDEX('INPP base jul 2019'!$C$9:$N$1048576,MATCH('INPP ponderado'!$B19,'INPP base jul 2019'!$B$9:$B$1048576,0),MATCH('INPP ponderado'!K$10,'INPP base jul 2019'!$C$8:$N$8,0)),5)</f>
        <v>73.041499999999999</v>
      </c>
      <c r="L19" s="260">
        <f>ROUND(INDEX('INPP base jul 2019'!$C$9:$N$1048576,MATCH('INPP ponderado'!$B19,'INPP base jul 2019'!$B$9:$B$1048576,0),MATCH('INPP ponderado'!L$10,'INPP base jul 2019'!$C$8:$N$8,0)),5)</f>
        <v>56.434359999999998</v>
      </c>
      <c r="M19" s="260">
        <f>ROUND(INDEX('INPP base jul 2019'!$C$9:$N$1048576,MATCH('INPP ponderado'!$B19,'INPP base jul 2019'!$B$9:$B$1048576,0),MATCH('INPP ponderado'!M$10,'INPP base jul 2019'!$C$8:$N$8,0)),5)</f>
        <v>62.257939999999998</v>
      </c>
      <c r="N19" s="260">
        <f>ROUND(INDEX('INPP base jul 2019'!$C$9:$N$1048576,MATCH('INPP ponderado'!$B19,'INPP base jul 2019'!$B$9:$B$1048576,0),MATCH('INPP ponderado'!N$10,'INPP base jul 2019'!$C$8:$N$8,0)),5)</f>
        <v>50.089880000000001</v>
      </c>
      <c r="O19" s="260">
        <f t="shared" si="0"/>
        <v>59.355409999999999</v>
      </c>
      <c r="P19" s="261"/>
      <c r="Q19" s="261"/>
      <c r="R19" s="262"/>
      <c r="S19" s="263"/>
    </row>
    <row r="20" spans="1:19" s="264" customFormat="1" x14ac:dyDescent="0.3">
      <c r="A20" s="258"/>
      <c r="B20" s="259">
        <v>39356</v>
      </c>
      <c r="C20" s="260">
        <f>ROUND(INDEX('INPP base jul 2019'!$C$9:$N$1048576,MATCH('INPP ponderado'!$B20,'INPP base jul 2019'!$B$9:$B$1048576,0),MATCH('INPP ponderado'!C$10,'INPP base jul 2019'!$C$8:$N$8,0)),5)</f>
        <v>55.603020000000001</v>
      </c>
      <c r="D20" s="260">
        <f>ROUND(INDEX('INPP base jul 2019'!$C$9:$N$1048576,MATCH('INPP ponderado'!$B20,'INPP base jul 2019'!$B$9:$B$1048576,0),MATCH('INPP ponderado'!D$10,'INPP base jul 2019'!$C$8:$N$8,0)),5)</f>
        <v>60.038400000000003</v>
      </c>
      <c r="E20" s="260">
        <f>ROUND(INDEX('INPP base jul 2019'!$C$9:$N$1048576,MATCH('INPP ponderado'!$B20,'INPP base jul 2019'!$B$9:$B$1048576,0),MATCH('INPP ponderado'!E$10,'INPP base jul 2019'!$C$8:$N$8,0)),5)</f>
        <v>57.7913</v>
      </c>
      <c r="F20" s="260">
        <f>ROUND(INDEX('INPP base jul 2019'!$C$9:$N$1048576,MATCH('INPP ponderado'!$B20,'INPP base jul 2019'!$B$9:$B$1048576,0),MATCH('INPP ponderado'!F$10,'INPP base jul 2019'!$C$8:$N$8,0)),5)</f>
        <v>48.553040000000003</v>
      </c>
      <c r="G20" s="260">
        <f>ROUND(INDEX('INPP base jul 2019'!$C$9:$N$1048576,MATCH('INPP ponderado'!$B20,'INPP base jul 2019'!$B$9:$B$1048576,0),MATCH('INPP ponderado'!G$10,'INPP base jul 2019'!$C$8:$N$8,0)),5)</f>
        <v>62.653570000000002</v>
      </c>
      <c r="H20" s="260">
        <f>ROUND(INDEX('INPP base jul 2019'!$C$9:$N$1048576,MATCH('INPP ponderado'!$B20,'INPP base jul 2019'!$B$9:$B$1048576,0),MATCH('INPP ponderado'!H$10,'INPP base jul 2019'!$C$8:$N$8,0)),5)</f>
        <v>53.93045</v>
      </c>
      <c r="I20" s="260">
        <f>ROUND(INDEX('INPP base jul 2019'!$C$9:$N$1048576,MATCH('INPP ponderado'!$B20,'INPP base jul 2019'!$B$9:$B$1048576,0),MATCH('INPP ponderado'!I$10,'INPP base jul 2019'!$C$8:$N$8,0)),5)</f>
        <v>59.611660000000001</v>
      </c>
      <c r="J20" s="260">
        <f>ROUND(INDEX('INPP base jul 2019'!$C$9:$N$1048576,MATCH('INPP ponderado'!$B20,'INPP base jul 2019'!$B$9:$B$1048576,0),MATCH('INPP ponderado'!J$10,'INPP base jul 2019'!$C$8:$N$8,0)),5)</f>
        <v>54.194240000000001</v>
      </c>
      <c r="K20" s="260">
        <f>ROUND(INDEX('INPP base jul 2019'!$C$9:$N$1048576,MATCH('INPP ponderado'!$B20,'INPP base jul 2019'!$B$9:$B$1048576,0),MATCH('INPP ponderado'!K$10,'INPP base jul 2019'!$C$8:$N$8,0)),5)</f>
        <v>72.758939999999996</v>
      </c>
      <c r="L20" s="260">
        <f>ROUND(INDEX('INPP base jul 2019'!$C$9:$N$1048576,MATCH('INPP ponderado'!$B20,'INPP base jul 2019'!$B$9:$B$1048576,0),MATCH('INPP ponderado'!L$10,'INPP base jul 2019'!$C$8:$N$8,0)),5)</f>
        <v>56.79204</v>
      </c>
      <c r="M20" s="260">
        <f>ROUND(INDEX('INPP base jul 2019'!$C$9:$N$1048576,MATCH('INPP ponderado'!$B20,'INPP base jul 2019'!$B$9:$B$1048576,0),MATCH('INPP ponderado'!M$10,'INPP base jul 2019'!$C$8:$N$8,0)),5)</f>
        <v>61.782449999999997</v>
      </c>
      <c r="N20" s="260">
        <f>ROUND(INDEX('INPP base jul 2019'!$C$9:$N$1048576,MATCH('INPP ponderado'!$B20,'INPP base jul 2019'!$B$9:$B$1048576,0),MATCH('INPP ponderado'!N$10,'INPP base jul 2019'!$C$8:$N$8,0)),5)</f>
        <v>50.630479999999999</v>
      </c>
      <c r="O20" s="260">
        <f t="shared" si="0"/>
        <v>59.240200000000002</v>
      </c>
      <c r="P20" s="261"/>
      <c r="Q20" s="261"/>
      <c r="R20" s="262"/>
      <c r="S20" s="263"/>
    </row>
    <row r="21" spans="1:19" s="264" customFormat="1" x14ac:dyDescent="0.3">
      <c r="A21" s="258"/>
      <c r="B21" s="259">
        <v>39387</v>
      </c>
      <c r="C21" s="260">
        <f>ROUND(INDEX('INPP base jul 2019'!$C$9:$N$1048576,MATCH('INPP ponderado'!$B21,'INPP base jul 2019'!$B$9:$B$1048576,0),MATCH('INPP ponderado'!C$10,'INPP base jul 2019'!$C$8:$N$8,0)),5)</f>
        <v>55.447009999999999</v>
      </c>
      <c r="D21" s="260">
        <f>ROUND(INDEX('INPP base jul 2019'!$C$9:$N$1048576,MATCH('INPP ponderado'!$B21,'INPP base jul 2019'!$B$9:$B$1048576,0),MATCH('INPP ponderado'!D$10,'INPP base jul 2019'!$C$8:$N$8,0)),5)</f>
        <v>60.410899999999998</v>
      </c>
      <c r="E21" s="260">
        <f>ROUND(INDEX('INPP base jul 2019'!$C$9:$N$1048576,MATCH('INPP ponderado'!$B21,'INPP base jul 2019'!$B$9:$B$1048576,0),MATCH('INPP ponderado'!E$10,'INPP base jul 2019'!$C$8:$N$8,0)),5)</f>
        <v>58.008980000000001</v>
      </c>
      <c r="F21" s="260">
        <f>ROUND(INDEX('INPP base jul 2019'!$C$9:$N$1048576,MATCH('INPP ponderado'!$B21,'INPP base jul 2019'!$B$9:$B$1048576,0),MATCH('INPP ponderado'!F$10,'INPP base jul 2019'!$C$8:$N$8,0)),5)</f>
        <v>48.793950000000002</v>
      </c>
      <c r="G21" s="260">
        <f>ROUND(INDEX('INPP base jul 2019'!$C$9:$N$1048576,MATCH('INPP ponderado'!$B21,'INPP base jul 2019'!$B$9:$B$1048576,0),MATCH('INPP ponderado'!G$10,'INPP base jul 2019'!$C$8:$N$8,0)),5)</f>
        <v>62.977530000000002</v>
      </c>
      <c r="H21" s="260">
        <f>ROUND(INDEX('INPP base jul 2019'!$C$9:$N$1048576,MATCH('INPP ponderado'!$B21,'INPP base jul 2019'!$B$9:$B$1048576,0),MATCH('INPP ponderado'!H$10,'INPP base jul 2019'!$C$8:$N$8,0)),5)</f>
        <v>53.44641</v>
      </c>
      <c r="I21" s="260">
        <f>ROUND(INDEX('INPP base jul 2019'!$C$9:$N$1048576,MATCH('INPP ponderado'!$B21,'INPP base jul 2019'!$B$9:$B$1048576,0),MATCH('INPP ponderado'!I$10,'INPP base jul 2019'!$C$8:$N$8,0)),5)</f>
        <v>59.700449999999996</v>
      </c>
      <c r="J21" s="260">
        <f>ROUND(INDEX('INPP base jul 2019'!$C$9:$N$1048576,MATCH('INPP ponderado'!$B21,'INPP base jul 2019'!$B$9:$B$1048576,0),MATCH('INPP ponderado'!J$10,'INPP base jul 2019'!$C$8:$N$8,0)),5)</f>
        <v>54.311010000000003</v>
      </c>
      <c r="K21" s="260">
        <f>ROUND(INDEX('INPP base jul 2019'!$C$9:$N$1048576,MATCH('INPP ponderado'!$B21,'INPP base jul 2019'!$B$9:$B$1048576,0),MATCH('INPP ponderado'!K$10,'INPP base jul 2019'!$C$8:$N$8,0)),5)</f>
        <v>72.676419999999993</v>
      </c>
      <c r="L21" s="260">
        <f>ROUND(INDEX('INPP base jul 2019'!$C$9:$N$1048576,MATCH('INPP ponderado'!$B21,'INPP base jul 2019'!$B$9:$B$1048576,0),MATCH('INPP ponderado'!L$10,'INPP base jul 2019'!$C$8:$N$8,0)),5)</f>
        <v>56.943989999999999</v>
      </c>
      <c r="M21" s="260">
        <f>ROUND(INDEX('INPP base jul 2019'!$C$9:$N$1048576,MATCH('INPP ponderado'!$B21,'INPP base jul 2019'!$B$9:$B$1048576,0),MATCH('INPP ponderado'!M$10,'INPP base jul 2019'!$C$8:$N$8,0)),5)</f>
        <v>61.91592</v>
      </c>
      <c r="N21" s="260">
        <f>ROUND(INDEX('INPP base jul 2019'!$C$9:$N$1048576,MATCH('INPP ponderado'!$B21,'INPP base jul 2019'!$B$9:$B$1048576,0),MATCH('INPP ponderado'!N$10,'INPP base jul 2019'!$C$8:$N$8,0)),5)</f>
        <v>51.251820000000002</v>
      </c>
      <c r="O21" s="260">
        <f t="shared" si="0"/>
        <v>59.271189999999997</v>
      </c>
      <c r="P21" s="261"/>
      <c r="Q21" s="261"/>
      <c r="R21" s="262"/>
      <c r="S21" s="263"/>
    </row>
    <row r="22" spans="1:19" s="264" customFormat="1" x14ac:dyDescent="0.3">
      <c r="A22" s="258"/>
      <c r="B22" s="259">
        <v>39417</v>
      </c>
      <c r="C22" s="260">
        <f>ROUND(INDEX('INPP base jul 2019'!$C$9:$N$1048576,MATCH('INPP ponderado'!$B22,'INPP base jul 2019'!$B$9:$B$1048576,0),MATCH('INPP ponderado'!C$10,'INPP base jul 2019'!$C$8:$N$8,0)),5)</f>
        <v>55.402259999999998</v>
      </c>
      <c r="D22" s="260">
        <f>ROUND(INDEX('INPP base jul 2019'!$C$9:$N$1048576,MATCH('INPP ponderado'!$B22,'INPP base jul 2019'!$B$9:$B$1048576,0),MATCH('INPP ponderado'!D$10,'INPP base jul 2019'!$C$8:$N$8,0)),5)</f>
        <v>60.424790000000002</v>
      </c>
      <c r="E22" s="260">
        <f>ROUND(INDEX('INPP base jul 2019'!$C$9:$N$1048576,MATCH('INPP ponderado'!$B22,'INPP base jul 2019'!$B$9:$B$1048576,0),MATCH('INPP ponderado'!E$10,'INPP base jul 2019'!$C$8:$N$8,0)),5)</f>
        <v>58.347209999999997</v>
      </c>
      <c r="F22" s="260">
        <f>ROUND(INDEX('INPP base jul 2019'!$C$9:$N$1048576,MATCH('INPP ponderado'!$B22,'INPP base jul 2019'!$B$9:$B$1048576,0),MATCH('INPP ponderado'!F$10,'INPP base jul 2019'!$C$8:$N$8,0)),5)</f>
        <v>48.989400000000003</v>
      </c>
      <c r="G22" s="260">
        <f>ROUND(INDEX('INPP base jul 2019'!$C$9:$N$1048576,MATCH('INPP ponderado'!$B22,'INPP base jul 2019'!$B$9:$B$1048576,0),MATCH('INPP ponderado'!G$10,'INPP base jul 2019'!$C$8:$N$8,0)),5)</f>
        <v>63.39902</v>
      </c>
      <c r="H22" s="260">
        <f>ROUND(INDEX('INPP base jul 2019'!$C$9:$N$1048576,MATCH('INPP ponderado'!$B22,'INPP base jul 2019'!$B$9:$B$1048576,0),MATCH('INPP ponderado'!H$10,'INPP base jul 2019'!$C$8:$N$8,0)),5)</f>
        <v>52.7044</v>
      </c>
      <c r="I22" s="260">
        <f>ROUND(INDEX('INPP base jul 2019'!$C$9:$N$1048576,MATCH('INPP ponderado'!$B22,'INPP base jul 2019'!$B$9:$B$1048576,0),MATCH('INPP ponderado'!I$10,'INPP base jul 2019'!$C$8:$N$8,0)),5)</f>
        <v>59.643799999999999</v>
      </c>
      <c r="J22" s="260">
        <f>ROUND(INDEX('INPP base jul 2019'!$C$9:$N$1048576,MATCH('INPP ponderado'!$B22,'INPP base jul 2019'!$B$9:$B$1048576,0),MATCH('INPP ponderado'!J$10,'INPP base jul 2019'!$C$8:$N$8,0)),5)</f>
        <v>54.28689</v>
      </c>
      <c r="K22" s="260">
        <f>ROUND(INDEX('INPP base jul 2019'!$C$9:$N$1048576,MATCH('INPP ponderado'!$B22,'INPP base jul 2019'!$B$9:$B$1048576,0),MATCH('INPP ponderado'!K$10,'INPP base jul 2019'!$C$8:$N$8,0)),5)</f>
        <v>72.687209999999993</v>
      </c>
      <c r="L22" s="260">
        <f>ROUND(INDEX('INPP base jul 2019'!$C$9:$N$1048576,MATCH('INPP ponderado'!$B22,'INPP base jul 2019'!$B$9:$B$1048576,0),MATCH('INPP ponderado'!L$10,'INPP base jul 2019'!$C$8:$N$8,0)),5)</f>
        <v>56.873049999999999</v>
      </c>
      <c r="M22" s="260">
        <f>ROUND(INDEX('INPP base jul 2019'!$C$9:$N$1048576,MATCH('INPP ponderado'!$B22,'INPP base jul 2019'!$B$9:$B$1048576,0),MATCH('INPP ponderado'!M$10,'INPP base jul 2019'!$C$8:$N$8,0)),5)</f>
        <v>61.99973</v>
      </c>
      <c r="N22" s="260">
        <f>ROUND(INDEX('INPP base jul 2019'!$C$9:$N$1048576,MATCH('INPP ponderado'!$B22,'INPP base jul 2019'!$B$9:$B$1048576,0),MATCH('INPP ponderado'!N$10,'INPP base jul 2019'!$C$8:$N$8,0)),5)</f>
        <v>51.146189999999997</v>
      </c>
      <c r="O22" s="260">
        <f t="shared" si="0"/>
        <v>59.276980000000002</v>
      </c>
      <c r="P22" s="261"/>
      <c r="Q22" s="261"/>
      <c r="R22" s="262"/>
      <c r="S22" s="263"/>
    </row>
    <row r="23" spans="1:19" s="264" customFormat="1" x14ac:dyDescent="0.3">
      <c r="A23" s="258"/>
      <c r="B23" s="259">
        <v>39448</v>
      </c>
      <c r="C23" s="260">
        <f>ROUND(INDEX('INPP base jul 2019'!$C$9:$N$1048576,MATCH('INPP ponderado'!$B23,'INPP base jul 2019'!$B$9:$B$1048576,0),MATCH('INPP ponderado'!C$10,'INPP base jul 2019'!$C$8:$N$8,0)),5)</f>
        <v>56.199869999999997</v>
      </c>
      <c r="D23" s="260">
        <f>ROUND(INDEX('INPP base jul 2019'!$C$9:$N$1048576,MATCH('INPP ponderado'!$B23,'INPP base jul 2019'!$B$9:$B$1048576,0),MATCH('INPP ponderado'!D$10,'INPP base jul 2019'!$C$8:$N$8,0)),5)</f>
        <v>60.478360000000002</v>
      </c>
      <c r="E23" s="260">
        <f>ROUND(INDEX('INPP base jul 2019'!$C$9:$N$1048576,MATCH('INPP ponderado'!$B23,'INPP base jul 2019'!$B$9:$B$1048576,0),MATCH('INPP ponderado'!E$10,'INPP base jul 2019'!$C$8:$N$8,0)),5)</f>
        <v>58.836689999999997</v>
      </c>
      <c r="F23" s="260">
        <f>ROUND(INDEX('INPP base jul 2019'!$C$9:$N$1048576,MATCH('INPP ponderado'!$B23,'INPP base jul 2019'!$B$9:$B$1048576,0),MATCH('INPP ponderado'!F$10,'INPP base jul 2019'!$C$8:$N$8,0)),5)</f>
        <v>49.144829999999999</v>
      </c>
      <c r="G23" s="260">
        <f>ROUND(INDEX('INPP base jul 2019'!$C$9:$N$1048576,MATCH('INPP ponderado'!$B23,'INPP base jul 2019'!$B$9:$B$1048576,0),MATCH('INPP ponderado'!G$10,'INPP base jul 2019'!$C$8:$N$8,0)),5)</f>
        <v>64.447500000000005</v>
      </c>
      <c r="H23" s="260">
        <f>ROUND(INDEX('INPP base jul 2019'!$C$9:$N$1048576,MATCH('INPP ponderado'!$B23,'INPP base jul 2019'!$B$9:$B$1048576,0),MATCH('INPP ponderado'!H$10,'INPP base jul 2019'!$C$8:$N$8,0)),5)</f>
        <v>54.167169999999999</v>
      </c>
      <c r="I23" s="260">
        <f>ROUND(INDEX('INPP base jul 2019'!$C$9:$N$1048576,MATCH('INPP ponderado'!$B23,'INPP base jul 2019'!$B$9:$B$1048576,0),MATCH('INPP ponderado'!I$10,'INPP base jul 2019'!$C$8:$N$8,0)),5)</f>
        <v>59.52807</v>
      </c>
      <c r="J23" s="260">
        <f>ROUND(INDEX('INPP base jul 2019'!$C$9:$N$1048576,MATCH('INPP ponderado'!$B23,'INPP base jul 2019'!$B$9:$B$1048576,0),MATCH('INPP ponderado'!J$10,'INPP base jul 2019'!$C$8:$N$8,0)),5)</f>
        <v>54.542490000000001</v>
      </c>
      <c r="K23" s="260">
        <f>ROUND(INDEX('INPP base jul 2019'!$C$9:$N$1048576,MATCH('INPP ponderado'!$B23,'INPP base jul 2019'!$B$9:$B$1048576,0),MATCH('INPP ponderado'!K$10,'INPP base jul 2019'!$C$8:$N$8,0)),5)</f>
        <v>72.753039999999999</v>
      </c>
      <c r="L23" s="260">
        <f>ROUND(INDEX('INPP base jul 2019'!$C$9:$N$1048576,MATCH('INPP ponderado'!$B23,'INPP base jul 2019'!$B$9:$B$1048576,0),MATCH('INPP ponderado'!L$10,'INPP base jul 2019'!$C$8:$N$8,0)),5)</f>
        <v>57.641060000000003</v>
      </c>
      <c r="M23" s="260">
        <f>ROUND(INDEX('INPP base jul 2019'!$C$9:$N$1048576,MATCH('INPP ponderado'!$B23,'INPP base jul 2019'!$B$9:$B$1048576,0),MATCH('INPP ponderado'!M$10,'INPP base jul 2019'!$C$8:$N$8,0)),5)</f>
        <v>62.487169999999999</v>
      </c>
      <c r="N23" s="260">
        <f>ROUND(INDEX('INPP base jul 2019'!$C$9:$N$1048576,MATCH('INPP ponderado'!$B23,'INPP base jul 2019'!$B$9:$B$1048576,0),MATCH('INPP ponderado'!N$10,'INPP base jul 2019'!$C$8:$N$8,0)),5)</f>
        <v>51.413699999999999</v>
      </c>
      <c r="O23" s="260">
        <f t="shared" si="0"/>
        <v>59.834949999999999</v>
      </c>
      <c r="P23" s="261"/>
      <c r="Q23" s="261"/>
      <c r="R23" s="262"/>
      <c r="S23" s="263"/>
    </row>
    <row r="24" spans="1:19" s="264" customFormat="1" x14ac:dyDescent="0.3">
      <c r="A24" s="258"/>
      <c r="B24" s="259">
        <v>39479</v>
      </c>
      <c r="C24" s="260">
        <f>ROUND(INDEX('INPP base jul 2019'!$C$9:$N$1048576,MATCH('INPP ponderado'!$B24,'INPP base jul 2019'!$B$9:$B$1048576,0),MATCH('INPP ponderado'!C$10,'INPP base jul 2019'!$C$8:$N$8,0)),5)</f>
        <v>57.661250000000003</v>
      </c>
      <c r="D24" s="260">
        <f>ROUND(INDEX('INPP base jul 2019'!$C$9:$N$1048576,MATCH('INPP ponderado'!$B24,'INPP base jul 2019'!$B$9:$B$1048576,0),MATCH('INPP ponderado'!D$10,'INPP base jul 2019'!$C$8:$N$8,0)),5)</f>
        <v>60.47439</v>
      </c>
      <c r="E24" s="260">
        <f>ROUND(INDEX('INPP base jul 2019'!$C$9:$N$1048576,MATCH('INPP ponderado'!$B24,'INPP base jul 2019'!$B$9:$B$1048576,0),MATCH('INPP ponderado'!E$10,'INPP base jul 2019'!$C$8:$N$8,0)),5)</f>
        <v>59.373130000000003</v>
      </c>
      <c r="F24" s="260">
        <f>ROUND(INDEX('INPP base jul 2019'!$C$9:$N$1048576,MATCH('INPP ponderado'!$B24,'INPP base jul 2019'!$B$9:$B$1048576,0),MATCH('INPP ponderado'!F$10,'INPP base jul 2019'!$C$8:$N$8,0)),5)</f>
        <v>49.331870000000002</v>
      </c>
      <c r="G24" s="260">
        <f>ROUND(INDEX('INPP base jul 2019'!$C$9:$N$1048576,MATCH('INPP ponderado'!$B24,'INPP base jul 2019'!$B$9:$B$1048576,0),MATCH('INPP ponderado'!G$10,'INPP base jul 2019'!$C$8:$N$8,0)),5)</f>
        <v>65.098730000000003</v>
      </c>
      <c r="H24" s="260">
        <f>ROUND(INDEX('INPP base jul 2019'!$C$9:$N$1048576,MATCH('INPP ponderado'!$B24,'INPP base jul 2019'!$B$9:$B$1048576,0),MATCH('INPP ponderado'!H$10,'INPP base jul 2019'!$C$8:$N$8,0)),5)</f>
        <v>58.006599999999999</v>
      </c>
      <c r="I24" s="260">
        <f>ROUND(INDEX('INPP base jul 2019'!$C$9:$N$1048576,MATCH('INPP ponderado'!$B24,'INPP base jul 2019'!$B$9:$B$1048576,0),MATCH('INPP ponderado'!I$10,'INPP base jul 2019'!$C$8:$N$8,0)),5)</f>
        <v>60.54242</v>
      </c>
      <c r="J24" s="260">
        <f>ROUND(INDEX('INPP base jul 2019'!$C$9:$N$1048576,MATCH('INPP ponderado'!$B24,'INPP base jul 2019'!$B$9:$B$1048576,0),MATCH('INPP ponderado'!J$10,'INPP base jul 2019'!$C$8:$N$8,0)),5)</f>
        <v>54.569119999999998</v>
      </c>
      <c r="K24" s="260">
        <f>ROUND(INDEX('INPP base jul 2019'!$C$9:$N$1048576,MATCH('INPP ponderado'!$B24,'INPP base jul 2019'!$B$9:$B$1048576,0),MATCH('INPP ponderado'!K$10,'INPP base jul 2019'!$C$8:$N$8,0)),5)</f>
        <v>72.482330000000005</v>
      </c>
      <c r="L24" s="260">
        <f>ROUND(INDEX('INPP base jul 2019'!$C$9:$N$1048576,MATCH('INPP ponderado'!$B24,'INPP base jul 2019'!$B$9:$B$1048576,0),MATCH('INPP ponderado'!L$10,'INPP base jul 2019'!$C$8:$N$8,0)),5)</f>
        <v>59.138309999999997</v>
      </c>
      <c r="M24" s="260">
        <f>ROUND(INDEX('INPP base jul 2019'!$C$9:$N$1048576,MATCH('INPP ponderado'!$B24,'INPP base jul 2019'!$B$9:$B$1048576,0),MATCH('INPP ponderado'!M$10,'INPP base jul 2019'!$C$8:$N$8,0)),5)</f>
        <v>62.327620000000003</v>
      </c>
      <c r="N24" s="260">
        <f>ROUND(INDEX('INPP base jul 2019'!$C$9:$N$1048576,MATCH('INPP ponderado'!$B24,'INPP base jul 2019'!$B$9:$B$1048576,0),MATCH('INPP ponderado'!N$10,'INPP base jul 2019'!$C$8:$N$8,0)),5)</f>
        <v>53.069020000000002</v>
      </c>
      <c r="O24" s="260">
        <f t="shared" si="0"/>
        <v>60.564790000000002</v>
      </c>
      <c r="P24" s="261"/>
      <c r="Q24" s="261"/>
      <c r="R24" s="262"/>
      <c r="S24" s="263"/>
    </row>
    <row r="25" spans="1:19" s="264" customFormat="1" x14ac:dyDescent="0.3">
      <c r="A25" s="258"/>
      <c r="B25" s="259">
        <v>39508</v>
      </c>
      <c r="C25" s="260">
        <f>ROUND(INDEX('INPP base jul 2019'!$C$9:$N$1048576,MATCH('INPP ponderado'!$B25,'INPP base jul 2019'!$B$9:$B$1048576,0),MATCH('INPP ponderado'!C$10,'INPP base jul 2019'!$C$8:$N$8,0)),5)</f>
        <v>58.479770000000002</v>
      </c>
      <c r="D25" s="260">
        <f>ROUND(INDEX('INPP base jul 2019'!$C$9:$N$1048576,MATCH('INPP ponderado'!$B25,'INPP base jul 2019'!$B$9:$B$1048576,0),MATCH('INPP ponderado'!D$10,'INPP base jul 2019'!$C$8:$N$8,0)),5)</f>
        <v>60.82011</v>
      </c>
      <c r="E25" s="260">
        <f>ROUND(INDEX('INPP base jul 2019'!$C$9:$N$1048576,MATCH('INPP ponderado'!$B25,'INPP base jul 2019'!$B$9:$B$1048576,0),MATCH('INPP ponderado'!E$10,'INPP base jul 2019'!$C$8:$N$8,0)),5)</f>
        <v>60.35378</v>
      </c>
      <c r="F25" s="260">
        <f>ROUND(INDEX('INPP base jul 2019'!$C$9:$N$1048576,MATCH('INPP ponderado'!$B25,'INPP base jul 2019'!$B$9:$B$1048576,0),MATCH('INPP ponderado'!F$10,'INPP base jul 2019'!$C$8:$N$8,0)),5)</f>
        <v>49.484690000000001</v>
      </c>
      <c r="G25" s="260">
        <f>ROUND(INDEX('INPP base jul 2019'!$C$9:$N$1048576,MATCH('INPP ponderado'!$B25,'INPP base jul 2019'!$B$9:$B$1048576,0),MATCH('INPP ponderado'!G$10,'INPP base jul 2019'!$C$8:$N$8,0)),5)</f>
        <v>65.288259999999994</v>
      </c>
      <c r="H25" s="260">
        <f>ROUND(INDEX('INPP base jul 2019'!$C$9:$N$1048576,MATCH('INPP ponderado'!$B25,'INPP base jul 2019'!$B$9:$B$1048576,0),MATCH('INPP ponderado'!H$10,'INPP base jul 2019'!$C$8:$N$8,0)),5)</f>
        <v>62.602200000000003</v>
      </c>
      <c r="I25" s="260">
        <f>ROUND(INDEX('INPP base jul 2019'!$C$9:$N$1048576,MATCH('INPP ponderado'!$B25,'INPP base jul 2019'!$B$9:$B$1048576,0),MATCH('INPP ponderado'!I$10,'INPP base jul 2019'!$C$8:$N$8,0)),5)</f>
        <v>61.442540000000001</v>
      </c>
      <c r="J25" s="260">
        <f>ROUND(INDEX('INPP base jul 2019'!$C$9:$N$1048576,MATCH('INPP ponderado'!$B25,'INPP base jul 2019'!$B$9:$B$1048576,0),MATCH('INPP ponderado'!J$10,'INPP base jul 2019'!$C$8:$N$8,0)),5)</f>
        <v>54.670099999999998</v>
      </c>
      <c r="K25" s="260">
        <f>ROUND(INDEX('INPP base jul 2019'!$C$9:$N$1048576,MATCH('INPP ponderado'!$B25,'INPP base jul 2019'!$B$9:$B$1048576,0),MATCH('INPP ponderado'!K$10,'INPP base jul 2019'!$C$8:$N$8,0)),5)</f>
        <v>73.003299999999996</v>
      </c>
      <c r="L25" s="260">
        <f>ROUND(INDEX('INPP base jul 2019'!$C$9:$N$1048576,MATCH('INPP ponderado'!$B25,'INPP base jul 2019'!$B$9:$B$1048576,0),MATCH('INPP ponderado'!L$10,'INPP base jul 2019'!$C$8:$N$8,0)),5)</f>
        <v>59.572850000000003</v>
      </c>
      <c r="M25" s="260">
        <f>ROUND(INDEX('INPP base jul 2019'!$C$9:$N$1048576,MATCH('INPP ponderado'!$B25,'INPP base jul 2019'!$B$9:$B$1048576,0),MATCH('INPP ponderado'!M$10,'INPP base jul 2019'!$C$8:$N$8,0)),5)</f>
        <v>62.535380000000004</v>
      </c>
      <c r="N25" s="260">
        <f>ROUND(INDEX('INPP base jul 2019'!$C$9:$N$1048576,MATCH('INPP ponderado'!$B25,'INPP base jul 2019'!$B$9:$B$1048576,0),MATCH('INPP ponderado'!N$10,'INPP base jul 2019'!$C$8:$N$8,0)),5)</f>
        <v>53.779240000000001</v>
      </c>
      <c r="O25" s="260">
        <f t="shared" si="0"/>
        <v>61.326439999999998</v>
      </c>
      <c r="P25" s="261"/>
      <c r="Q25" s="261"/>
      <c r="R25" s="262"/>
      <c r="S25" s="263"/>
    </row>
    <row r="26" spans="1:19" s="264" customFormat="1" x14ac:dyDescent="0.3">
      <c r="A26" s="258"/>
      <c r="B26" s="259">
        <v>39539</v>
      </c>
      <c r="C26" s="260">
        <f>ROUND(INDEX('INPP base jul 2019'!$C$9:$N$1048576,MATCH('INPP ponderado'!$B26,'INPP base jul 2019'!$B$9:$B$1048576,0),MATCH('INPP ponderado'!C$10,'INPP base jul 2019'!$C$8:$N$8,0)),5)</f>
        <v>59.752510000000001</v>
      </c>
      <c r="D26" s="260">
        <f>ROUND(INDEX('INPP base jul 2019'!$C$9:$N$1048576,MATCH('INPP ponderado'!$B26,'INPP base jul 2019'!$B$9:$B$1048576,0),MATCH('INPP ponderado'!D$10,'INPP base jul 2019'!$C$8:$N$8,0)),5)</f>
        <v>61.130609999999997</v>
      </c>
      <c r="E26" s="260">
        <f>ROUND(INDEX('INPP base jul 2019'!$C$9:$N$1048576,MATCH('INPP ponderado'!$B26,'INPP base jul 2019'!$B$9:$B$1048576,0),MATCH('INPP ponderado'!E$10,'INPP base jul 2019'!$C$8:$N$8,0)),5)</f>
        <v>60.88026</v>
      </c>
      <c r="F26" s="260">
        <f>ROUND(INDEX('INPP base jul 2019'!$C$9:$N$1048576,MATCH('INPP ponderado'!$B26,'INPP base jul 2019'!$B$9:$B$1048576,0),MATCH('INPP ponderado'!F$10,'INPP base jul 2019'!$C$8:$N$8,0)),5)</f>
        <v>50.23413</v>
      </c>
      <c r="G26" s="260">
        <f>ROUND(INDEX('INPP base jul 2019'!$C$9:$N$1048576,MATCH('INPP ponderado'!$B26,'INPP base jul 2019'!$B$9:$B$1048576,0),MATCH('INPP ponderado'!G$10,'INPP base jul 2019'!$C$8:$N$8,0)),5)</f>
        <v>65.552719999999994</v>
      </c>
      <c r="H26" s="260">
        <f>ROUND(INDEX('INPP base jul 2019'!$C$9:$N$1048576,MATCH('INPP ponderado'!$B26,'INPP base jul 2019'!$B$9:$B$1048576,0),MATCH('INPP ponderado'!H$10,'INPP base jul 2019'!$C$8:$N$8,0)),5)</f>
        <v>65.654129999999995</v>
      </c>
      <c r="I26" s="260">
        <f>ROUND(INDEX('INPP base jul 2019'!$C$9:$N$1048576,MATCH('INPP ponderado'!$B26,'INPP base jul 2019'!$B$9:$B$1048576,0),MATCH('INPP ponderado'!I$10,'INPP base jul 2019'!$C$8:$N$8,0)),5)</f>
        <v>63.538919999999997</v>
      </c>
      <c r="J26" s="260">
        <f>ROUND(INDEX('INPP base jul 2019'!$C$9:$N$1048576,MATCH('INPP ponderado'!$B26,'INPP base jul 2019'!$B$9:$B$1048576,0),MATCH('INPP ponderado'!J$10,'INPP base jul 2019'!$C$8:$N$8,0)),5)</f>
        <v>54.216079999999998</v>
      </c>
      <c r="K26" s="260">
        <f>ROUND(INDEX('INPP base jul 2019'!$C$9:$N$1048576,MATCH('INPP ponderado'!$B26,'INPP base jul 2019'!$B$9:$B$1048576,0),MATCH('INPP ponderado'!K$10,'INPP base jul 2019'!$C$8:$N$8,0)),5)</f>
        <v>72.648859999999999</v>
      </c>
      <c r="L26" s="260">
        <f>ROUND(INDEX('INPP base jul 2019'!$C$9:$N$1048576,MATCH('INPP ponderado'!$B26,'INPP base jul 2019'!$B$9:$B$1048576,0),MATCH('INPP ponderado'!L$10,'INPP base jul 2019'!$C$8:$N$8,0)),5)</f>
        <v>59.367519999999999</v>
      </c>
      <c r="M26" s="260">
        <f>ROUND(INDEX('INPP base jul 2019'!$C$9:$N$1048576,MATCH('INPP ponderado'!$B26,'INPP base jul 2019'!$B$9:$B$1048576,0),MATCH('INPP ponderado'!M$10,'INPP base jul 2019'!$C$8:$N$8,0)),5)</f>
        <v>62.350340000000003</v>
      </c>
      <c r="N26" s="260">
        <f>ROUND(INDEX('INPP base jul 2019'!$C$9:$N$1048576,MATCH('INPP ponderado'!$B26,'INPP base jul 2019'!$B$9:$B$1048576,0),MATCH('INPP ponderado'!N$10,'INPP base jul 2019'!$C$8:$N$8,0)),5)</f>
        <v>52.801940000000002</v>
      </c>
      <c r="O26" s="260">
        <f t="shared" si="0"/>
        <v>61.846499999999999</v>
      </c>
      <c r="P26" s="261"/>
      <c r="Q26" s="261"/>
      <c r="R26" s="262"/>
      <c r="S26" s="263"/>
    </row>
    <row r="27" spans="1:19" s="264" customFormat="1" x14ac:dyDescent="0.3">
      <c r="A27" s="258"/>
      <c r="B27" s="259">
        <v>39569</v>
      </c>
      <c r="C27" s="260">
        <f>ROUND(INDEX('INPP base jul 2019'!$C$9:$N$1048576,MATCH('INPP ponderado'!$B27,'INPP base jul 2019'!$B$9:$B$1048576,0),MATCH('INPP ponderado'!C$10,'INPP base jul 2019'!$C$8:$N$8,0)),5)</f>
        <v>61.022750000000002</v>
      </c>
      <c r="D27" s="260">
        <f>ROUND(INDEX('INPP base jul 2019'!$C$9:$N$1048576,MATCH('INPP ponderado'!$B27,'INPP base jul 2019'!$B$9:$B$1048576,0),MATCH('INPP ponderado'!D$10,'INPP base jul 2019'!$C$8:$N$8,0)),5)</f>
        <v>61.327030000000001</v>
      </c>
      <c r="E27" s="260">
        <f>ROUND(INDEX('INPP base jul 2019'!$C$9:$N$1048576,MATCH('INPP ponderado'!$B27,'INPP base jul 2019'!$B$9:$B$1048576,0),MATCH('INPP ponderado'!E$10,'INPP base jul 2019'!$C$8:$N$8,0)),5)</f>
        <v>61.268360000000001</v>
      </c>
      <c r="F27" s="260">
        <f>ROUND(INDEX('INPP base jul 2019'!$C$9:$N$1048576,MATCH('INPP ponderado'!$B27,'INPP base jul 2019'!$B$9:$B$1048576,0),MATCH('INPP ponderado'!F$10,'INPP base jul 2019'!$C$8:$N$8,0)),5)</f>
        <v>50.875610000000002</v>
      </c>
      <c r="G27" s="260">
        <f>ROUND(INDEX('INPP base jul 2019'!$C$9:$N$1048576,MATCH('INPP ponderado'!$B27,'INPP base jul 2019'!$B$9:$B$1048576,0),MATCH('INPP ponderado'!G$10,'INPP base jul 2019'!$C$8:$N$8,0)),5)</f>
        <v>65.676689999999994</v>
      </c>
      <c r="H27" s="260">
        <f>ROUND(INDEX('INPP base jul 2019'!$C$9:$N$1048576,MATCH('INPP ponderado'!$B27,'INPP base jul 2019'!$B$9:$B$1048576,0),MATCH('INPP ponderado'!H$10,'INPP base jul 2019'!$C$8:$N$8,0)),5)</f>
        <v>68.1738</v>
      </c>
      <c r="I27" s="260">
        <f>ROUND(INDEX('INPP base jul 2019'!$C$9:$N$1048576,MATCH('INPP ponderado'!$B27,'INPP base jul 2019'!$B$9:$B$1048576,0),MATCH('INPP ponderado'!I$10,'INPP base jul 2019'!$C$8:$N$8,0)),5)</f>
        <v>65.8429</v>
      </c>
      <c r="J27" s="260">
        <f>ROUND(INDEX('INPP base jul 2019'!$C$9:$N$1048576,MATCH('INPP ponderado'!$B27,'INPP base jul 2019'!$B$9:$B$1048576,0),MATCH('INPP ponderado'!J$10,'INPP base jul 2019'!$C$8:$N$8,0)),5)</f>
        <v>54.157780000000002</v>
      </c>
      <c r="K27" s="260">
        <f>ROUND(INDEX('INPP base jul 2019'!$C$9:$N$1048576,MATCH('INPP ponderado'!$B27,'INPP base jul 2019'!$B$9:$B$1048576,0),MATCH('INPP ponderado'!K$10,'INPP base jul 2019'!$C$8:$N$8,0)),5)</f>
        <v>72.463049999999996</v>
      </c>
      <c r="L27" s="260">
        <f>ROUND(INDEX('INPP base jul 2019'!$C$9:$N$1048576,MATCH('INPP ponderado'!$B27,'INPP base jul 2019'!$B$9:$B$1048576,0),MATCH('INPP ponderado'!L$10,'INPP base jul 2019'!$C$8:$N$8,0)),5)</f>
        <v>59.498519999999999</v>
      </c>
      <c r="M27" s="260">
        <f>ROUND(INDEX('INPP base jul 2019'!$C$9:$N$1048576,MATCH('INPP ponderado'!$B27,'INPP base jul 2019'!$B$9:$B$1048576,0),MATCH('INPP ponderado'!M$10,'INPP base jul 2019'!$C$8:$N$8,0)),5)</f>
        <v>62.489669999999997</v>
      </c>
      <c r="N27" s="260">
        <f>ROUND(INDEX('INPP base jul 2019'!$C$9:$N$1048576,MATCH('INPP ponderado'!$B27,'INPP base jul 2019'!$B$9:$B$1048576,0),MATCH('INPP ponderado'!N$10,'INPP base jul 2019'!$C$8:$N$8,0)),5)</f>
        <v>52.584240000000001</v>
      </c>
      <c r="O27" s="260">
        <f t="shared" si="0"/>
        <v>62.483800000000002</v>
      </c>
      <c r="P27" s="261"/>
      <c r="Q27" s="261"/>
      <c r="R27" s="262"/>
      <c r="S27" s="263"/>
    </row>
    <row r="28" spans="1:19" s="264" customFormat="1" x14ac:dyDescent="0.3">
      <c r="A28" s="258"/>
      <c r="B28" s="259">
        <v>39600</v>
      </c>
      <c r="C28" s="260">
        <f>ROUND(INDEX('INPP base jul 2019'!$C$9:$N$1048576,MATCH('INPP ponderado'!$B28,'INPP base jul 2019'!$B$9:$B$1048576,0),MATCH('INPP ponderado'!C$10,'INPP base jul 2019'!$C$8:$N$8,0)),5)</f>
        <v>61.796939999999999</v>
      </c>
      <c r="D28" s="260">
        <f>ROUND(INDEX('INPP base jul 2019'!$C$9:$N$1048576,MATCH('INPP ponderado'!$B28,'INPP base jul 2019'!$B$9:$B$1048576,0),MATCH('INPP ponderado'!D$10,'INPP base jul 2019'!$C$8:$N$8,0)),5)</f>
        <v>61.428710000000002</v>
      </c>
      <c r="E28" s="260">
        <f>ROUND(INDEX('INPP base jul 2019'!$C$9:$N$1048576,MATCH('INPP ponderado'!$B28,'INPP base jul 2019'!$B$9:$B$1048576,0),MATCH('INPP ponderado'!E$10,'INPP base jul 2019'!$C$8:$N$8,0)),5)</f>
        <v>62.082790000000003</v>
      </c>
      <c r="F28" s="260">
        <f>ROUND(INDEX('INPP base jul 2019'!$C$9:$N$1048576,MATCH('INPP ponderado'!$B28,'INPP base jul 2019'!$B$9:$B$1048576,0),MATCH('INPP ponderado'!F$10,'INPP base jul 2019'!$C$8:$N$8,0)),5)</f>
        <v>50.893689999999999</v>
      </c>
      <c r="G28" s="260">
        <f>ROUND(INDEX('INPP base jul 2019'!$C$9:$N$1048576,MATCH('INPP ponderado'!$B28,'INPP base jul 2019'!$B$9:$B$1048576,0),MATCH('INPP ponderado'!G$10,'INPP base jul 2019'!$C$8:$N$8,0)),5)</f>
        <v>65.365399999999994</v>
      </c>
      <c r="H28" s="260">
        <f>ROUND(INDEX('INPP base jul 2019'!$C$9:$N$1048576,MATCH('INPP ponderado'!$B28,'INPP base jul 2019'!$B$9:$B$1048576,0),MATCH('INPP ponderado'!H$10,'INPP base jul 2019'!$C$8:$N$8,0)),5)</f>
        <v>70.667869999999994</v>
      </c>
      <c r="I28" s="260">
        <f>ROUND(INDEX('INPP base jul 2019'!$C$9:$N$1048576,MATCH('INPP ponderado'!$B28,'INPP base jul 2019'!$B$9:$B$1048576,0),MATCH('INPP ponderado'!I$10,'INPP base jul 2019'!$C$8:$N$8,0)),5)</f>
        <v>67.674959999999999</v>
      </c>
      <c r="J28" s="260">
        <f>ROUND(INDEX('INPP base jul 2019'!$C$9:$N$1048576,MATCH('INPP ponderado'!$B28,'INPP base jul 2019'!$B$9:$B$1048576,0),MATCH('INPP ponderado'!J$10,'INPP base jul 2019'!$C$8:$N$8,0)),5)</f>
        <v>54.443559999999998</v>
      </c>
      <c r="K28" s="260">
        <f>ROUND(INDEX('INPP base jul 2019'!$C$9:$N$1048576,MATCH('INPP ponderado'!$B28,'INPP base jul 2019'!$B$9:$B$1048576,0),MATCH('INPP ponderado'!K$10,'INPP base jul 2019'!$C$8:$N$8,0)),5)</f>
        <v>72.288989999999998</v>
      </c>
      <c r="L28" s="260">
        <f>ROUND(INDEX('INPP base jul 2019'!$C$9:$N$1048576,MATCH('INPP ponderado'!$B28,'INPP base jul 2019'!$B$9:$B$1048576,0),MATCH('INPP ponderado'!L$10,'INPP base jul 2019'!$C$8:$N$8,0)),5)</f>
        <v>58.849379999999996</v>
      </c>
      <c r="M28" s="260">
        <f>ROUND(INDEX('INPP base jul 2019'!$C$9:$N$1048576,MATCH('INPP ponderado'!$B28,'INPP base jul 2019'!$B$9:$B$1048576,0),MATCH('INPP ponderado'!M$10,'INPP base jul 2019'!$C$8:$N$8,0)),5)</f>
        <v>62.253219999999999</v>
      </c>
      <c r="N28" s="260">
        <f>ROUND(INDEX('INPP base jul 2019'!$C$9:$N$1048576,MATCH('INPP ponderado'!$B28,'INPP base jul 2019'!$B$9:$B$1048576,0),MATCH('INPP ponderado'!N$10,'INPP base jul 2019'!$C$8:$N$8,0)),5)</f>
        <v>52.680419999999998</v>
      </c>
      <c r="O28" s="260">
        <f t="shared" si="0"/>
        <v>62.842440000000003</v>
      </c>
      <c r="P28" s="261"/>
      <c r="Q28" s="261"/>
      <c r="R28" s="262"/>
      <c r="S28" s="263"/>
    </row>
    <row r="29" spans="1:19" s="264" customFormat="1" x14ac:dyDescent="0.3">
      <c r="A29" s="258"/>
      <c r="B29" s="259">
        <v>39630</v>
      </c>
      <c r="C29" s="260">
        <f>ROUND(INDEX('INPP base jul 2019'!$C$9:$N$1048576,MATCH('INPP ponderado'!$B29,'INPP base jul 2019'!$B$9:$B$1048576,0),MATCH('INPP ponderado'!C$10,'INPP base jul 2019'!$C$8:$N$8,0)),5)</f>
        <v>62.341920000000002</v>
      </c>
      <c r="D29" s="260">
        <f>ROUND(INDEX('INPP base jul 2019'!$C$9:$N$1048576,MATCH('INPP ponderado'!$B29,'INPP base jul 2019'!$B$9:$B$1048576,0),MATCH('INPP ponderado'!D$10,'INPP base jul 2019'!$C$8:$N$8,0)),5)</f>
        <v>61.779879999999999</v>
      </c>
      <c r="E29" s="260">
        <f>ROUND(INDEX('INPP base jul 2019'!$C$9:$N$1048576,MATCH('INPP ponderado'!$B29,'INPP base jul 2019'!$B$9:$B$1048576,0),MATCH('INPP ponderado'!E$10,'INPP base jul 2019'!$C$8:$N$8,0)),5)</f>
        <v>63.768680000000003</v>
      </c>
      <c r="F29" s="260">
        <f>ROUND(INDEX('INPP base jul 2019'!$C$9:$N$1048576,MATCH('INPP ponderado'!$B29,'INPP base jul 2019'!$B$9:$B$1048576,0),MATCH('INPP ponderado'!F$10,'INPP base jul 2019'!$C$8:$N$8,0)),5)</f>
        <v>50.858879999999999</v>
      </c>
      <c r="G29" s="260">
        <f>ROUND(INDEX('INPP base jul 2019'!$C$9:$N$1048576,MATCH('INPP ponderado'!$B29,'INPP base jul 2019'!$B$9:$B$1048576,0),MATCH('INPP ponderado'!G$10,'INPP base jul 2019'!$C$8:$N$8,0)),5)</f>
        <v>66.084950000000006</v>
      </c>
      <c r="H29" s="260">
        <f>ROUND(INDEX('INPP base jul 2019'!$C$9:$N$1048576,MATCH('INPP ponderado'!$B29,'INPP base jul 2019'!$B$9:$B$1048576,0),MATCH('INPP ponderado'!H$10,'INPP base jul 2019'!$C$8:$N$8,0)),5)</f>
        <v>73.537570000000002</v>
      </c>
      <c r="I29" s="260">
        <f>ROUND(INDEX('INPP base jul 2019'!$C$9:$N$1048576,MATCH('INPP ponderado'!$B29,'INPP base jul 2019'!$B$9:$B$1048576,0),MATCH('INPP ponderado'!I$10,'INPP base jul 2019'!$C$8:$N$8,0)),5)</f>
        <v>69.186409999999995</v>
      </c>
      <c r="J29" s="260">
        <f>ROUND(INDEX('INPP base jul 2019'!$C$9:$N$1048576,MATCH('INPP ponderado'!$B29,'INPP base jul 2019'!$B$9:$B$1048576,0),MATCH('INPP ponderado'!J$10,'INPP base jul 2019'!$C$8:$N$8,0)),5)</f>
        <v>54.929400000000001</v>
      </c>
      <c r="K29" s="260">
        <f>ROUND(INDEX('INPP base jul 2019'!$C$9:$N$1048576,MATCH('INPP ponderado'!$B29,'INPP base jul 2019'!$B$9:$B$1048576,0),MATCH('INPP ponderado'!K$10,'INPP base jul 2019'!$C$8:$N$8,0)),5)</f>
        <v>72.142920000000004</v>
      </c>
      <c r="L29" s="260">
        <f>ROUND(INDEX('INPP base jul 2019'!$C$9:$N$1048576,MATCH('INPP ponderado'!$B29,'INPP base jul 2019'!$B$9:$B$1048576,0),MATCH('INPP ponderado'!L$10,'INPP base jul 2019'!$C$8:$N$8,0)),5)</f>
        <v>59.285960000000003</v>
      </c>
      <c r="M29" s="260">
        <f>ROUND(INDEX('INPP base jul 2019'!$C$9:$N$1048576,MATCH('INPP ponderado'!$B29,'INPP base jul 2019'!$B$9:$B$1048576,0),MATCH('INPP ponderado'!M$10,'INPP base jul 2019'!$C$8:$N$8,0)),5)</f>
        <v>62.438369999999999</v>
      </c>
      <c r="N29" s="260">
        <f>ROUND(INDEX('INPP base jul 2019'!$C$9:$N$1048576,MATCH('INPP ponderado'!$B29,'INPP base jul 2019'!$B$9:$B$1048576,0),MATCH('INPP ponderado'!N$10,'INPP base jul 2019'!$C$8:$N$8,0)),5)</f>
        <v>53.025219999999997</v>
      </c>
      <c r="O29" s="260">
        <f t="shared" si="0"/>
        <v>63.457529999999998</v>
      </c>
      <c r="P29" s="261"/>
      <c r="Q29" s="261"/>
      <c r="R29" s="262"/>
      <c r="S29" s="263"/>
    </row>
    <row r="30" spans="1:19" s="264" customFormat="1" x14ac:dyDescent="0.3">
      <c r="A30" s="258"/>
      <c r="B30" s="259">
        <v>39661</v>
      </c>
      <c r="C30" s="260">
        <f>ROUND(INDEX('INPP base jul 2019'!$C$9:$N$1048576,MATCH('INPP ponderado'!$B30,'INPP base jul 2019'!$B$9:$B$1048576,0),MATCH('INPP ponderado'!C$10,'INPP base jul 2019'!$C$8:$N$8,0)),5)</f>
        <v>62.63344</v>
      </c>
      <c r="D30" s="260">
        <f>ROUND(INDEX('INPP base jul 2019'!$C$9:$N$1048576,MATCH('INPP ponderado'!$B30,'INPP base jul 2019'!$B$9:$B$1048576,0),MATCH('INPP ponderado'!D$10,'INPP base jul 2019'!$C$8:$N$8,0)),5)</f>
        <v>61.733750000000001</v>
      </c>
      <c r="E30" s="260">
        <f>ROUND(INDEX('INPP base jul 2019'!$C$9:$N$1048576,MATCH('INPP ponderado'!$B30,'INPP base jul 2019'!$B$9:$B$1048576,0),MATCH('INPP ponderado'!E$10,'INPP base jul 2019'!$C$8:$N$8,0)),5)</f>
        <v>64.449129999999997</v>
      </c>
      <c r="F30" s="260">
        <f>ROUND(INDEX('INPP base jul 2019'!$C$9:$N$1048576,MATCH('INPP ponderado'!$B30,'INPP base jul 2019'!$B$9:$B$1048576,0),MATCH('INPP ponderado'!F$10,'INPP base jul 2019'!$C$8:$N$8,0)),5)</f>
        <v>51.009659999999997</v>
      </c>
      <c r="G30" s="260">
        <f>ROUND(INDEX('INPP base jul 2019'!$C$9:$N$1048576,MATCH('INPP ponderado'!$B30,'INPP base jul 2019'!$B$9:$B$1048576,0),MATCH('INPP ponderado'!G$10,'INPP base jul 2019'!$C$8:$N$8,0)),5)</f>
        <v>66.621030000000005</v>
      </c>
      <c r="H30" s="260">
        <f>ROUND(INDEX('INPP base jul 2019'!$C$9:$N$1048576,MATCH('INPP ponderado'!$B30,'INPP base jul 2019'!$B$9:$B$1048576,0),MATCH('INPP ponderado'!H$10,'INPP base jul 2019'!$C$8:$N$8,0)),5)</f>
        <v>72.423190000000005</v>
      </c>
      <c r="I30" s="260">
        <f>ROUND(INDEX('INPP base jul 2019'!$C$9:$N$1048576,MATCH('INPP ponderado'!$B30,'INPP base jul 2019'!$B$9:$B$1048576,0),MATCH('INPP ponderado'!I$10,'INPP base jul 2019'!$C$8:$N$8,0)),5)</f>
        <v>69.673649999999995</v>
      </c>
      <c r="J30" s="260">
        <f>ROUND(INDEX('INPP base jul 2019'!$C$9:$N$1048576,MATCH('INPP ponderado'!$B30,'INPP base jul 2019'!$B$9:$B$1048576,0),MATCH('INPP ponderado'!J$10,'INPP base jul 2019'!$C$8:$N$8,0)),5)</f>
        <v>54.546799999999998</v>
      </c>
      <c r="K30" s="260">
        <f>ROUND(INDEX('INPP base jul 2019'!$C$9:$N$1048576,MATCH('INPP ponderado'!$B30,'INPP base jul 2019'!$B$9:$B$1048576,0),MATCH('INPP ponderado'!K$10,'INPP base jul 2019'!$C$8:$N$8,0)),5)</f>
        <v>71.692830000000001</v>
      </c>
      <c r="L30" s="260">
        <f>ROUND(INDEX('INPP base jul 2019'!$C$9:$N$1048576,MATCH('INPP ponderado'!$B30,'INPP base jul 2019'!$B$9:$B$1048576,0),MATCH('INPP ponderado'!L$10,'INPP base jul 2019'!$C$8:$N$8,0)),5)</f>
        <v>59.044809999999998</v>
      </c>
      <c r="M30" s="260">
        <f>ROUND(INDEX('INPP base jul 2019'!$C$9:$N$1048576,MATCH('INPP ponderado'!$B30,'INPP base jul 2019'!$B$9:$B$1048576,0),MATCH('INPP ponderado'!M$10,'INPP base jul 2019'!$C$8:$N$8,0)),5)</f>
        <v>62.07573</v>
      </c>
      <c r="N30" s="260">
        <f>ROUND(INDEX('INPP base jul 2019'!$C$9:$N$1048576,MATCH('INPP ponderado'!$B30,'INPP base jul 2019'!$B$9:$B$1048576,0),MATCH('INPP ponderado'!N$10,'INPP base jul 2019'!$C$8:$N$8,0)),5)</f>
        <v>51.880879999999998</v>
      </c>
      <c r="O30" s="260">
        <f t="shared" si="0"/>
        <v>63.347299999999997</v>
      </c>
      <c r="P30" s="261"/>
      <c r="Q30" s="261"/>
      <c r="R30" s="262"/>
      <c r="S30" s="263"/>
    </row>
    <row r="31" spans="1:19" s="264" customFormat="1" x14ac:dyDescent="0.3">
      <c r="A31" s="258"/>
      <c r="B31" s="259">
        <v>39692</v>
      </c>
      <c r="C31" s="260">
        <f>ROUND(INDEX('INPP base jul 2019'!$C$9:$N$1048576,MATCH('INPP ponderado'!$B31,'INPP base jul 2019'!$B$9:$B$1048576,0),MATCH('INPP ponderado'!C$10,'INPP base jul 2019'!$C$8:$N$8,0)),5)</f>
        <v>62.591619999999999</v>
      </c>
      <c r="D31" s="260">
        <f>ROUND(INDEX('INPP base jul 2019'!$C$9:$N$1048576,MATCH('INPP ponderado'!$B31,'INPP base jul 2019'!$B$9:$B$1048576,0),MATCH('INPP ponderado'!D$10,'INPP base jul 2019'!$C$8:$N$8,0)),5)</f>
        <v>61.851300000000002</v>
      </c>
      <c r="E31" s="260">
        <f>ROUND(INDEX('INPP base jul 2019'!$C$9:$N$1048576,MATCH('INPP ponderado'!$B31,'INPP base jul 2019'!$B$9:$B$1048576,0),MATCH('INPP ponderado'!E$10,'INPP base jul 2019'!$C$8:$N$8,0)),5)</f>
        <v>65.389809999999997</v>
      </c>
      <c r="F31" s="260">
        <f>ROUND(INDEX('INPP base jul 2019'!$C$9:$N$1048576,MATCH('INPP ponderado'!$B31,'INPP base jul 2019'!$B$9:$B$1048576,0),MATCH('INPP ponderado'!F$10,'INPP base jul 2019'!$C$8:$N$8,0)),5)</f>
        <v>51.806480000000001</v>
      </c>
      <c r="G31" s="260">
        <f>ROUND(INDEX('INPP base jul 2019'!$C$9:$N$1048576,MATCH('INPP ponderado'!$B31,'INPP base jul 2019'!$B$9:$B$1048576,0),MATCH('INPP ponderado'!G$10,'INPP base jul 2019'!$C$8:$N$8,0)),5)</f>
        <v>66.877780000000001</v>
      </c>
      <c r="H31" s="260">
        <f>ROUND(INDEX('INPP base jul 2019'!$C$9:$N$1048576,MATCH('INPP ponderado'!$B31,'INPP base jul 2019'!$B$9:$B$1048576,0),MATCH('INPP ponderado'!H$10,'INPP base jul 2019'!$C$8:$N$8,0)),5)</f>
        <v>71.684179999999998</v>
      </c>
      <c r="I31" s="260">
        <f>ROUND(INDEX('INPP base jul 2019'!$C$9:$N$1048576,MATCH('INPP ponderado'!$B31,'INPP base jul 2019'!$B$9:$B$1048576,0),MATCH('INPP ponderado'!I$10,'INPP base jul 2019'!$C$8:$N$8,0)),5)</f>
        <v>69.520709999999994</v>
      </c>
      <c r="J31" s="260">
        <f>ROUND(INDEX('INPP base jul 2019'!$C$9:$N$1048576,MATCH('INPP ponderado'!$B31,'INPP base jul 2019'!$B$9:$B$1048576,0),MATCH('INPP ponderado'!J$10,'INPP base jul 2019'!$C$8:$N$8,0)),5)</f>
        <v>55.81324</v>
      </c>
      <c r="K31" s="260">
        <f>ROUND(INDEX('INPP base jul 2019'!$C$9:$N$1048576,MATCH('INPP ponderado'!$B31,'INPP base jul 2019'!$B$9:$B$1048576,0),MATCH('INPP ponderado'!K$10,'INPP base jul 2019'!$C$8:$N$8,0)),5)</f>
        <v>71.867739999999998</v>
      </c>
      <c r="L31" s="260">
        <f>ROUND(INDEX('INPP base jul 2019'!$C$9:$N$1048576,MATCH('INPP ponderado'!$B31,'INPP base jul 2019'!$B$9:$B$1048576,0),MATCH('INPP ponderado'!L$10,'INPP base jul 2019'!$C$8:$N$8,0)),5)</f>
        <v>58.797420000000002</v>
      </c>
      <c r="M31" s="260">
        <f>ROUND(INDEX('INPP base jul 2019'!$C$9:$N$1048576,MATCH('INPP ponderado'!$B31,'INPP base jul 2019'!$B$9:$B$1048576,0),MATCH('INPP ponderado'!M$10,'INPP base jul 2019'!$C$8:$N$8,0)),5)</f>
        <v>63.333649999999999</v>
      </c>
      <c r="N31" s="260">
        <f>ROUND(INDEX('INPP base jul 2019'!$C$9:$N$1048576,MATCH('INPP ponderado'!$B31,'INPP base jul 2019'!$B$9:$B$1048576,0),MATCH('INPP ponderado'!N$10,'INPP base jul 2019'!$C$8:$N$8,0)),5)</f>
        <v>52.339910000000003</v>
      </c>
      <c r="O31" s="260">
        <f t="shared" si="0"/>
        <v>63.839689999999997</v>
      </c>
      <c r="P31" s="261"/>
      <c r="Q31" s="261"/>
      <c r="R31" s="262"/>
      <c r="S31" s="263"/>
    </row>
    <row r="32" spans="1:19" s="264" customFormat="1" x14ac:dyDescent="0.3">
      <c r="A32" s="258"/>
      <c r="B32" s="259">
        <v>39722</v>
      </c>
      <c r="C32" s="260">
        <f>ROUND(INDEX('INPP base jul 2019'!$C$9:$N$1048576,MATCH('INPP ponderado'!$B32,'INPP base jul 2019'!$B$9:$B$1048576,0),MATCH('INPP ponderado'!C$10,'INPP base jul 2019'!$C$8:$N$8,0)),5)</f>
        <v>62.865989999999996</v>
      </c>
      <c r="D32" s="260">
        <f>ROUND(INDEX('INPP base jul 2019'!$C$9:$N$1048576,MATCH('INPP ponderado'!$B32,'INPP base jul 2019'!$B$9:$B$1048576,0),MATCH('INPP ponderado'!D$10,'INPP base jul 2019'!$C$8:$N$8,0)),5)</f>
        <v>63.817959999999999</v>
      </c>
      <c r="E32" s="260">
        <f>ROUND(INDEX('INPP base jul 2019'!$C$9:$N$1048576,MATCH('INPP ponderado'!$B32,'INPP base jul 2019'!$B$9:$B$1048576,0),MATCH('INPP ponderado'!E$10,'INPP base jul 2019'!$C$8:$N$8,0)),5)</f>
        <v>66.422650000000004</v>
      </c>
      <c r="F32" s="260">
        <f>ROUND(INDEX('INPP base jul 2019'!$C$9:$N$1048576,MATCH('INPP ponderado'!$B32,'INPP base jul 2019'!$B$9:$B$1048576,0),MATCH('INPP ponderado'!F$10,'INPP base jul 2019'!$C$8:$N$8,0)),5)</f>
        <v>54.254370000000002</v>
      </c>
      <c r="G32" s="260">
        <f>ROUND(INDEX('INPP base jul 2019'!$C$9:$N$1048576,MATCH('INPP ponderado'!$B32,'INPP base jul 2019'!$B$9:$B$1048576,0),MATCH('INPP ponderado'!G$10,'INPP base jul 2019'!$C$8:$N$8,0)),5)</f>
        <v>67.691550000000007</v>
      </c>
      <c r="H32" s="260">
        <f>ROUND(INDEX('INPP base jul 2019'!$C$9:$N$1048576,MATCH('INPP ponderado'!$B32,'INPP base jul 2019'!$B$9:$B$1048576,0),MATCH('INPP ponderado'!H$10,'INPP base jul 2019'!$C$8:$N$8,0)),5)</f>
        <v>71.601920000000007</v>
      </c>
      <c r="I32" s="260">
        <f>ROUND(INDEX('INPP base jul 2019'!$C$9:$N$1048576,MATCH('INPP ponderado'!$B32,'INPP base jul 2019'!$B$9:$B$1048576,0),MATCH('INPP ponderado'!I$10,'INPP base jul 2019'!$C$8:$N$8,0)),5)</f>
        <v>70.255759999999995</v>
      </c>
      <c r="J32" s="260">
        <f>ROUND(INDEX('INPP base jul 2019'!$C$9:$N$1048576,MATCH('INPP ponderado'!$B32,'INPP base jul 2019'!$B$9:$B$1048576,0),MATCH('INPP ponderado'!J$10,'INPP base jul 2019'!$C$8:$N$8,0)),5)</f>
        <v>61.076210000000003</v>
      </c>
      <c r="K32" s="260">
        <f>ROUND(INDEX('INPP base jul 2019'!$C$9:$N$1048576,MATCH('INPP ponderado'!$B32,'INPP base jul 2019'!$B$9:$B$1048576,0),MATCH('INPP ponderado'!K$10,'INPP base jul 2019'!$C$8:$N$8,0)),5)</f>
        <v>74.159480000000002</v>
      </c>
      <c r="L32" s="260">
        <f>ROUND(INDEX('INPP base jul 2019'!$C$9:$N$1048576,MATCH('INPP ponderado'!$B32,'INPP base jul 2019'!$B$9:$B$1048576,0),MATCH('INPP ponderado'!L$10,'INPP base jul 2019'!$C$8:$N$8,0)),5)</f>
        <v>61.713270000000001</v>
      </c>
      <c r="M32" s="260">
        <f>ROUND(INDEX('INPP base jul 2019'!$C$9:$N$1048576,MATCH('INPP ponderado'!$B32,'INPP base jul 2019'!$B$9:$B$1048576,0),MATCH('INPP ponderado'!M$10,'INPP base jul 2019'!$C$8:$N$8,0)),5)</f>
        <v>68.090639999999993</v>
      </c>
      <c r="N32" s="260">
        <f>ROUND(INDEX('INPP base jul 2019'!$C$9:$N$1048576,MATCH('INPP ponderado'!$B32,'INPP base jul 2019'!$B$9:$B$1048576,0),MATCH('INPP ponderado'!N$10,'INPP base jul 2019'!$C$8:$N$8,0)),5)</f>
        <v>55.016330000000004</v>
      </c>
      <c r="O32" s="260">
        <f t="shared" si="0"/>
        <v>66.219930000000005</v>
      </c>
      <c r="P32" s="261"/>
      <c r="Q32" s="261"/>
      <c r="R32" s="262"/>
      <c r="S32" s="263"/>
    </row>
    <row r="33" spans="1:19" s="264" customFormat="1" x14ac:dyDescent="0.3">
      <c r="A33" s="258"/>
      <c r="B33" s="259">
        <v>39753</v>
      </c>
      <c r="C33" s="260">
        <f>ROUND(INDEX('INPP base jul 2019'!$C$9:$N$1048576,MATCH('INPP ponderado'!$B33,'INPP base jul 2019'!$B$9:$B$1048576,0),MATCH('INPP ponderado'!C$10,'INPP base jul 2019'!$C$8:$N$8,0)),5)</f>
        <v>63.289679999999997</v>
      </c>
      <c r="D33" s="260">
        <f>ROUND(INDEX('INPP base jul 2019'!$C$9:$N$1048576,MATCH('INPP ponderado'!$B33,'INPP base jul 2019'!$B$9:$B$1048576,0),MATCH('INPP ponderado'!D$10,'INPP base jul 2019'!$C$8:$N$8,0)),5)</f>
        <v>64.561970000000002</v>
      </c>
      <c r="E33" s="260">
        <f>ROUND(INDEX('INPP base jul 2019'!$C$9:$N$1048576,MATCH('INPP ponderado'!$B33,'INPP base jul 2019'!$B$9:$B$1048576,0),MATCH('INPP ponderado'!E$10,'INPP base jul 2019'!$C$8:$N$8,0)),5)</f>
        <v>66.683030000000002</v>
      </c>
      <c r="F33" s="260">
        <f>ROUND(INDEX('INPP base jul 2019'!$C$9:$N$1048576,MATCH('INPP ponderado'!$B33,'INPP base jul 2019'!$B$9:$B$1048576,0),MATCH('INPP ponderado'!F$10,'INPP base jul 2019'!$C$8:$N$8,0)),5)</f>
        <v>54.508409999999998</v>
      </c>
      <c r="G33" s="260">
        <f>ROUND(INDEX('INPP base jul 2019'!$C$9:$N$1048576,MATCH('INPP ponderado'!$B33,'INPP base jul 2019'!$B$9:$B$1048576,0),MATCH('INPP ponderado'!G$10,'INPP base jul 2019'!$C$8:$N$8,0)),5)</f>
        <v>68.23921</v>
      </c>
      <c r="H33" s="260">
        <f>ROUND(INDEX('INPP base jul 2019'!$C$9:$N$1048576,MATCH('INPP ponderado'!$B33,'INPP base jul 2019'!$B$9:$B$1048576,0),MATCH('INPP ponderado'!H$10,'INPP base jul 2019'!$C$8:$N$8,0)),5)</f>
        <v>69.186570000000003</v>
      </c>
      <c r="I33" s="260">
        <f>ROUND(INDEX('INPP base jul 2019'!$C$9:$N$1048576,MATCH('INPP ponderado'!$B33,'INPP base jul 2019'!$B$9:$B$1048576,0),MATCH('INPP ponderado'!I$10,'INPP base jul 2019'!$C$8:$N$8,0)),5)</f>
        <v>69.746110000000002</v>
      </c>
      <c r="J33" s="260">
        <f>ROUND(INDEX('INPP base jul 2019'!$C$9:$N$1048576,MATCH('INPP ponderado'!$B33,'INPP base jul 2019'!$B$9:$B$1048576,0),MATCH('INPP ponderado'!J$10,'INPP base jul 2019'!$C$8:$N$8,0)),5)</f>
        <v>62.754260000000002</v>
      </c>
      <c r="K33" s="260">
        <f>ROUND(INDEX('INPP base jul 2019'!$C$9:$N$1048576,MATCH('INPP ponderado'!$B33,'INPP base jul 2019'!$B$9:$B$1048576,0),MATCH('INPP ponderado'!K$10,'INPP base jul 2019'!$C$8:$N$8,0)),5)</f>
        <v>74.939629999999994</v>
      </c>
      <c r="L33" s="260">
        <f>ROUND(INDEX('INPP base jul 2019'!$C$9:$N$1048576,MATCH('INPP ponderado'!$B33,'INPP base jul 2019'!$B$9:$B$1048576,0),MATCH('INPP ponderado'!L$10,'INPP base jul 2019'!$C$8:$N$8,0)),5)</f>
        <v>62.081829999999997</v>
      </c>
      <c r="M33" s="260">
        <f>ROUND(INDEX('INPP base jul 2019'!$C$9:$N$1048576,MATCH('INPP ponderado'!$B33,'INPP base jul 2019'!$B$9:$B$1048576,0),MATCH('INPP ponderado'!M$10,'INPP base jul 2019'!$C$8:$N$8,0)),5)</f>
        <v>68.191010000000006</v>
      </c>
      <c r="N33" s="260">
        <f>ROUND(INDEX('INPP base jul 2019'!$C$9:$N$1048576,MATCH('INPP ponderado'!$B33,'INPP base jul 2019'!$B$9:$B$1048576,0),MATCH('INPP ponderado'!N$10,'INPP base jul 2019'!$C$8:$N$8,0)),5)</f>
        <v>56.026269999999997</v>
      </c>
      <c r="O33" s="260">
        <f t="shared" si="0"/>
        <v>66.400919999999999</v>
      </c>
      <c r="P33" s="261"/>
      <c r="Q33" s="261"/>
      <c r="R33" s="262"/>
      <c r="S33" s="263"/>
    </row>
    <row r="34" spans="1:19" s="264" customFormat="1" x14ac:dyDescent="0.3">
      <c r="A34" s="258"/>
      <c r="B34" s="259">
        <v>39783</v>
      </c>
      <c r="C34" s="260">
        <f>ROUND(INDEX('INPP base jul 2019'!$C$9:$N$1048576,MATCH('INPP ponderado'!$B34,'INPP base jul 2019'!$B$9:$B$1048576,0),MATCH('INPP ponderado'!C$10,'INPP base jul 2019'!$C$8:$N$8,0)),5)</f>
        <v>62.651429999999998</v>
      </c>
      <c r="D34" s="260">
        <f>ROUND(INDEX('INPP base jul 2019'!$C$9:$N$1048576,MATCH('INPP ponderado'!$B34,'INPP base jul 2019'!$B$9:$B$1048576,0),MATCH('INPP ponderado'!D$10,'INPP base jul 2019'!$C$8:$N$8,0)),5)</f>
        <v>64.953320000000005</v>
      </c>
      <c r="E34" s="260">
        <f>ROUND(INDEX('INPP base jul 2019'!$C$9:$N$1048576,MATCH('INPP ponderado'!$B34,'INPP base jul 2019'!$B$9:$B$1048576,0),MATCH('INPP ponderado'!E$10,'INPP base jul 2019'!$C$8:$N$8,0)),5)</f>
        <v>66.412000000000006</v>
      </c>
      <c r="F34" s="260">
        <f>ROUND(INDEX('INPP base jul 2019'!$C$9:$N$1048576,MATCH('INPP ponderado'!$B34,'INPP base jul 2019'!$B$9:$B$1048576,0),MATCH('INPP ponderado'!F$10,'INPP base jul 2019'!$C$8:$N$8,0)),5)</f>
        <v>55.086170000000003</v>
      </c>
      <c r="G34" s="260">
        <f>ROUND(INDEX('INPP base jul 2019'!$C$9:$N$1048576,MATCH('INPP ponderado'!$B34,'INPP base jul 2019'!$B$9:$B$1048576,0),MATCH('INPP ponderado'!G$10,'INPP base jul 2019'!$C$8:$N$8,0)),5)</f>
        <v>68.299260000000004</v>
      </c>
      <c r="H34" s="260">
        <f>ROUND(INDEX('INPP base jul 2019'!$C$9:$N$1048576,MATCH('INPP ponderado'!$B34,'INPP base jul 2019'!$B$9:$B$1048576,0),MATCH('INPP ponderado'!H$10,'INPP base jul 2019'!$C$8:$N$8,0)),5)</f>
        <v>66.361000000000004</v>
      </c>
      <c r="I34" s="260">
        <f>ROUND(INDEX('INPP base jul 2019'!$C$9:$N$1048576,MATCH('INPP ponderado'!$B34,'INPP base jul 2019'!$B$9:$B$1048576,0),MATCH('INPP ponderado'!I$10,'INPP base jul 2019'!$C$8:$N$8,0)),5)</f>
        <v>67.003929999999997</v>
      </c>
      <c r="J34" s="260">
        <f>ROUND(INDEX('INPP base jul 2019'!$C$9:$N$1048576,MATCH('INPP ponderado'!$B34,'INPP base jul 2019'!$B$9:$B$1048576,0),MATCH('INPP ponderado'!J$10,'INPP base jul 2019'!$C$8:$N$8,0)),5)</f>
        <v>63.513060000000003</v>
      </c>
      <c r="K34" s="260">
        <f>ROUND(INDEX('INPP base jul 2019'!$C$9:$N$1048576,MATCH('INPP ponderado'!$B34,'INPP base jul 2019'!$B$9:$B$1048576,0),MATCH('INPP ponderado'!K$10,'INPP base jul 2019'!$C$8:$N$8,0)),5)</f>
        <v>75.132940000000005</v>
      </c>
      <c r="L34" s="260">
        <f>ROUND(INDEX('INPP base jul 2019'!$C$9:$N$1048576,MATCH('INPP ponderado'!$B34,'INPP base jul 2019'!$B$9:$B$1048576,0),MATCH('INPP ponderado'!L$10,'INPP base jul 2019'!$C$8:$N$8,0)),5)</f>
        <v>62.201630000000002</v>
      </c>
      <c r="M34" s="260">
        <f>ROUND(INDEX('INPP base jul 2019'!$C$9:$N$1048576,MATCH('INPP ponderado'!$B34,'INPP base jul 2019'!$B$9:$B$1048576,0),MATCH('INPP ponderado'!M$10,'INPP base jul 2019'!$C$8:$N$8,0)),5)</f>
        <v>68.746740000000003</v>
      </c>
      <c r="N34" s="260">
        <f>ROUND(INDEX('INPP base jul 2019'!$C$9:$N$1048576,MATCH('INPP ponderado'!$B34,'INPP base jul 2019'!$B$9:$B$1048576,0),MATCH('INPP ponderado'!N$10,'INPP base jul 2019'!$C$8:$N$8,0)),5)</f>
        <v>57.031489999999998</v>
      </c>
      <c r="O34" s="260">
        <f t="shared" si="0"/>
        <v>66.204890000000006</v>
      </c>
      <c r="P34" s="261"/>
      <c r="Q34" s="261"/>
      <c r="R34" s="262"/>
      <c r="S34" s="263"/>
    </row>
    <row r="35" spans="1:19" s="264" customFormat="1" x14ac:dyDescent="0.3">
      <c r="A35" s="258"/>
      <c r="B35" s="259">
        <v>39814</v>
      </c>
      <c r="C35" s="260">
        <f>ROUND(INDEX('INPP base jul 2019'!$C$9:$N$1048576,MATCH('INPP ponderado'!$B35,'INPP base jul 2019'!$B$9:$B$1048576,0),MATCH('INPP ponderado'!C$10,'INPP base jul 2019'!$C$8:$N$8,0)),5)</f>
        <v>62.251579999999997</v>
      </c>
      <c r="D35" s="260">
        <f>ROUND(INDEX('INPP base jul 2019'!$C$9:$N$1048576,MATCH('INPP ponderado'!$B35,'INPP base jul 2019'!$B$9:$B$1048576,0),MATCH('INPP ponderado'!D$10,'INPP base jul 2019'!$C$8:$N$8,0)),5)</f>
        <v>65.949789999999993</v>
      </c>
      <c r="E35" s="260">
        <f>ROUND(INDEX('INPP base jul 2019'!$C$9:$N$1048576,MATCH('INPP ponderado'!$B35,'INPP base jul 2019'!$B$9:$B$1048576,0),MATCH('INPP ponderado'!E$10,'INPP base jul 2019'!$C$8:$N$8,0)),5)</f>
        <v>65.424980000000005</v>
      </c>
      <c r="F35" s="260">
        <f>ROUND(INDEX('INPP base jul 2019'!$C$9:$N$1048576,MATCH('INPP ponderado'!$B35,'INPP base jul 2019'!$B$9:$B$1048576,0),MATCH('INPP ponderado'!F$10,'INPP base jul 2019'!$C$8:$N$8,0)),5)</f>
        <v>55.284100000000002</v>
      </c>
      <c r="G35" s="260">
        <f>ROUND(INDEX('INPP base jul 2019'!$C$9:$N$1048576,MATCH('INPP ponderado'!$B35,'INPP base jul 2019'!$B$9:$B$1048576,0),MATCH('INPP ponderado'!G$10,'INPP base jul 2019'!$C$8:$N$8,0)),5)</f>
        <v>68.32405</v>
      </c>
      <c r="H35" s="260">
        <f>ROUND(INDEX('INPP base jul 2019'!$C$9:$N$1048576,MATCH('INPP ponderado'!$B35,'INPP base jul 2019'!$B$9:$B$1048576,0),MATCH('INPP ponderado'!H$10,'INPP base jul 2019'!$C$8:$N$8,0)),5)</f>
        <v>63.340400000000002</v>
      </c>
      <c r="I35" s="260">
        <f>ROUND(INDEX('INPP base jul 2019'!$C$9:$N$1048576,MATCH('INPP ponderado'!$B35,'INPP base jul 2019'!$B$9:$B$1048576,0),MATCH('INPP ponderado'!I$10,'INPP base jul 2019'!$C$8:$N$8,0)),5)</f>
        <v>66.461150000000004</v>
      </c>
      <c r="J35" s="260">
        <f>ROUND(INDEX('INPP base jul 2019'!$C$9:$N$1048576,MATCH('INPP ponderado'!$B35,'INPP base jul 2019'!$B$9:$B$1048576,0),MATCH('INPP ponderado'!J$10,'INPP base jul 2019'!$C$8:$N$8,0)),5)</f>
        <v>65.765050000000002</v>
      </c>
      <c r="K35" s="260">
        <f>ROUND(INDEX('INPP base jul 2019'!$C$9:$N$1048576,MATCH('INPP ponderado'!$B35,'INPP base jul 2019'!$B$9:$B$1048576,0),MATCH('INPP ponderado'!K$10,'INPP base jul 2019'!$C$8:$N$8,0)),5)</f>
        <v>77.392489999999995</v>
      </c>
      <c r="L35" s="260">
        <f>ROUND(INDEX('INPP base jul 2019'!$C$9:$N$1048576,MATCH('INPP ponderado'!$B35,'INPP base jul 2019'!$B$9:$B$1048576,0),MATCH('INPP ponderado'!L$10,'INPP base jul 2019'!$C$8:$N$8,0)),5)</f>
        <v>62.056600000000003</v>
      </c>
      <c r="M35" s="260">
        <f>ROUND(INDEX('INPP base jul 2019'!$C$9:$N$1048576,MATCH('INPP ponderado'!$B35,'INPP base jul 2019'!$B$9:$B$1048576,0),MATCH('INPP ponderado'!M$10,'INPP base jul 2019'!$C$8:$N$8,0)),5)</f>
        <v>70.166510000000002</v>
      </c>
      <c r="N35" s="260">
        <f>ROUND(INDEX('INPP base jul 2019'!$C$9:$N$1048576,MATCH('INPP ponderado'!$B35,'INPP base jul 2019'!$B$9:$B$1048576,0),MATCH('INPP ponderado'!N$10,'INPP base jul 2019'!$C$8:$N$8,0)),5)</f>
        <v>58.548540000000003</v>
      </c>
      <c r="O35" s="260">
        <f t="shared" si="0"/>
        <v>66.58896</v>
      </c>
      <c r="P35" s="261"/>
      <c r="Q35" s="261"/>
      <c r="R35" s="262"/>
      <c r="S35" s="263"/>
    </row>
    <row r="36" spans="1:19" s="264" customFormat="1" x14ac:dyDescent="0.3">
      <c r="A36" s="258"/>
      <c r="B36" s="259">
        <v>39845</v>
      </c>
      <c r="C36" s="260">
        <f>ROUND(INDEX('INPP base jul 2019'!$C$9:$N$1048576,MATCH('INPP ponderado'!$B36,'INPP base jul 2019'!$B$9:$B$1048576,0),MATCH('INPP ponderado'!C$10,'INPP base jul 2019'!$C$8:$N$8,0)),5)</f>
        <v>62.335230000000003</v>
      </c>
      <c r="D36" s="260">
        <f>ROUND(INDEX('INPP base jul 2019'!$C$9:$N$1048576,MATCH('INPP ponderado'!$B36,'INPP base jul 2019'!$B$9:$B$1048576,0),MATCH('INPP ponderado'!D$10,'INPP base jul 2019'!$C$8:$N$8,0)),5)</f>
        <v>66.750339999999994</v>
      </c>
      <c r="E36" s="260">
        <f>ROUND(INDEX('INPP base jul 2019'!$C$9:$N$1048576,MATCH('INPP ponderado'!$B36,'INPP base jul 2019'!$B$9:$B$1048576,0),MATCH('INPP ponderado'!E$10,'INPP base jul 2019'!$C$8:$N$8,0)),5)</f>
        <v>66.455579999999998</v>
      </c>
      <c r="F36" s="260">
        <f>ROUND(INDEX('INPP base jul 2019'!$C$9:$N$1048576,MATCH('INPP ponderado'!$B36,'INPP base jul 2019'!$B$9:$B$1048576,0),MATCH('INPP ponderado'!F$10,'INPP base jul 2019'!$C$8:$N$8,0)),5)</f>
        <v>55.65419</v>
      </c>
      <c r="G36" s="260">
        <f>ROUND(INDEX('INPP base jul 2019'!$C$9:$N$1048576,MATCH('INPP ponderado'!$B36,'INPP base jul 2019'!$B$9:$B$1048576,0),MATCH('INPP ponderado'!G$10,'INPP base jul 2019'!$C$8:$N$8,0)),5)</f>
        <v>68.965919999999997</v>
      </c>
      <c r="H36" s="260">
        <f>ROUND(INDEX('INPP base jul 2019'!$C$9:$N$1048576,MATCH('INPP ponderado'!$B36,'INPP base jul 2019'!$B$9:$B$1048576,0),MATCH('INPP ponderado'!H$10,'INPP base jul 2019'!$C$8:$N$8,0)),5)</f>
        <v>60.496580000000002</v>
      </c>
      <c r="I36" s="260">
        <f>ROUND(INDEX('INPP base jul 2019'!$C$9:$N$1048576,MATCH('INPP ponderado'!$B36,'INPP base jul 2019'!$B$9:$B$1048576,0),MATCH('INPP ponderado'!I$10,'INPP base jul 2019'!$C$8:$N$8,0)),5)</f>
        <v>65.131720000000001</v>
      </c>
      <c r="J36" s="260">
        <f>ROUND(INDEX('INPP base jul 2019'!$C$9:$N$1048576,MATCH('INPP ponderado'!$B36,'INPP base jul 2019'!$B$9:$B$1048576,0),MATCH('INPP ponderado'!J$10,'INPP base jul 2019'!$C$8:$N$8,0)),5)</f>
        <v>67.768900000000002</v>
      </c>
      <c r="K36" s="260">
        <f>ROUND(INDEX('INPP base jul 2019'!$C$9:$N$1048576,MATCH('INPP ponderado'!$B36,'INPP base jul 2019'!$B$9:$B$1048576,0),MATCH('INPP ponderado'!K$10,'INPP base jul 2019'!$C$8:$N$8,0)),5)</f>
        <v>78.349739999999997</v>
      </c>
      <c r="L36" s="260">
        <f>ROUND(INDEX('INPP base jul 2019'!$C$9:$N$1048576,MATCH('INPP ponderado'!$B36,'INPP base jul 2019'!$B$9:$B$1048576,0),MATCH('INPP ponderado'!L$10,'INPP base jul 2019'!$C$8:$N$8,0)),5)</f>
        <v>61.808889999999998</v>
      </c>
      <c r="M36" s="260">
        <f>ROUND(INDEX('INPP base jul 2019'!$C$9:$N$1048576,MATCH('INPP ponderado'!$B36,'INPP base jul 2019'!$B$9:$B$1048576,0),MATCH('INPP ponderado'!M$10,'INPP base jul 2019'!$C$8:$N$8,0)),5)</f>
        <v>71.932299999999998</v>
      </c>
      <c r="N36" s="260">
        <f>ROUND(INDEX('INPP base jul 2019'!$C$9:$N$1048576,MATCH('INPP ponderado'!$B36,'INPP base jul 2019'!$B$9:$B$1048576,0),MATCH('INPP ponderado'!N$10,'INPP base jul 2019'!$C$8:$N$8,0)),5)</f>
        <v>61.644060000000003</v>
      </c>
      <c r="O36" s="260">
        <f t="shared" si="0"/>
        <v>67.237009999999998</v>
      </c>
      <c r="P36" s="261"/>
      <c r="Q36" s="261"/>
      <c r="R36" s="262"/>
      <c r="S36" s="263"/>
    </row>
    <row r="37" spans="1:19" s="264" customFormat="1" x14ac:dyDescent="0.3">
      <c r="A37" s="258"/>
      <c r="B37" s="259">
        <v>39873</v>
      </c>
      <c r="C37" s="260">
        <f>ROUND(INDEX('INPP base jul 2019'!$C$9:$N$1048576,MATCH('INPP ponderado'!$B37,'INPP base jul 2019'!$B$9:$B$1048576,0),MATCH('INPP ponderado'!C$10,'INPP base jul 2019'!$C$8:$N$8,0)),5)</f>
        <v>62.557740000000003</v>
      </c>
      <c r="D37" s="260">
        <f>ROUND(INDEX('INPP base jul 2019'!$C$9:$N$1048576,MATCH('INPP ponderado'!$B37,'INPP base jul 2019'!$B$9:$B$1048576,0),MATCH('INPP ponderado'!D$10,'INPP base jul 2019'!$C$8:$N$8,0)),5)</f>
        <v>67.139709999999994</v>
      </c>
      <c r="E37" s="260">
        <f>ROUND(INDEX('INPP base jul 2019'!$C$9:$N$1048576,MATCH('INPP ponderado'!$B37,'INPP base jul 2019'!$B$9:$B$1048576,0),MATCH('INPP ponderado'!E$10,'INPP base jul 2019'!$C$8:$N$8,0)),5)</f>
        <v>67.281409999999994</v>
      </c>
      <c r="F37" s="260">
        <f>ROUND(INDEX('INPP base jul 2019'!$C$9:$N$1048576,MATCH('INPP ponderado'!$B37,'INPP base jul 2019'!$B$9:$B$1048576,0),MATCH('INPP ponderado'!F$10,'INPP base jul 2019'!$C$8:$N$8,0)),5)</f>
        <v>56.385869999999997</v>
      </c>
      <c r="G37" s="260">
        <f>ROUND(INDEX('INPP base jul 2019'!$C$9:$N$1048576,MATCH('INPP ponderado'!$B37,'INPP base jul 2019'!$B$9:$B$1048576,0),MATCH('INPP ponderado'!G$10,'INPP base jul 2019'!$C$8:$N$8,0)),5)</f>
        <v>69.452969999999993</v>
      </c>
      <c r="H37" s="260">
        <f>ROUND(INDEX('INPP base jul 2019'!$C$9:$N$1048576,MATCH('INPP ponderado'!$B37,'INPP base jul 2019'!$B$9:$B$1048576,0),MATCH('INPP ponderado'!H$10,'INPP base jul 2019'!$C$8:$N$8,0)),5)</f>
        <v>59.159379999999999</v>
      </c>
      <c r="I37" s="260">
        <f>ROUND(INDEX('INPP base jul 2019'!$C$9:$N$1048576,MATCH('INPP ponderado'!$B37,'INPP base jul 2019'!$B$9:$B$1048576,0),MATCH('INPP ponderado'!I$10,'INPP base jul 2019'!$C$8:$N$8,0)),5)</f>
        <v>65.293390000000002</v>
      </c>
      <c r="J37" s="260">
        <f>ROUND(INDEX('INPP base jul 2019'!$C$9:$N$1048576,MATCH('INPP ponderado'!$B37,'INPP base jul 2019'!$B$9:$B$1048576,0),MATCH('INPP ponderado'!J$10,'INPP base jul 2019'!$C$8:$N$8,0)),5)</f>
        <v>68.693560000000005</v>
      </c>
      <c r="K37" s="260">
        <f>ROUND(INDEX('INPP base jul 2019'!$C$9:$N$1048576,MATCH('INPP ponderado'!$B37,'INPP base jul 2019'!$B$9:$B$1048576,0),MATCH('INPP ponderado'!K$10,'INPP base jul 2019'!$C$8:$N$8,0)),5)</f>
        <v>78.576139999999995</v>
      </c>
      <c r="L37" s="260">
        <f>ROUND(INDEX('INPP base jul 2019'!$C$9:$N$1048576,MATCH('INPP ponderado'!$B37,'INPP base jul 2019'!$B$9:$B$1048576,0),MATCH('INPP ponderado'!L$10,'INPP base jul 2019'!$C$8:$N$8,0)),5)</f>
        <v>61.390929999999997</v>
      </c>
      <c r="M37" s="260">
        <f>ROUND(INDEX('INPP base jul 2019'!$C$9:$N$1048576,MATCH('INPP ponderado'!$B37,'INPP base jul 2019'!$B$9:$B$1048576,0),MATCH('INPP ponderado'!M$10,'INPP base jul 2019'!$C$8:$N$8,0)),5)</f>
        <v>72.682490000000001</v>
      </c>
      <c r="N37" s="260">
        <f>ROUND(INDEX('INPP base jul 2019'!$C$9:$N$1048576,MATCH('INPP ponderado'!$B37,'INPP base jul 2019'!$B$9:$B$1048576,0),MATCH('INPP ponderado'!N$10,'INPP base jul 2019'!$C$8:$N$8,0)),5)</f>
        <v>62.655279999999998</v>
      </c>
      <c r="O37" s="260">
        <f t="shared" si="0"/>
        <v>67.599710000000002</v>
      </c>
      <c r="P37" s="261"/>
      <c r="Q37" s="261"/>
      <c r="R37" s="262"/>
      <c r="S37" s="263"/>
    </row>
    <row r="38" spans="1:19" s="264" customFormat="1" x14ac:dyDescent="0.3">
      <c r="A38" s="258"/>
      <c r="B38" s="259">
        <v>39904</v>
      </c>
      <c r="C38" s="260">
        <f>ROUND(INDEX('INPP base jul 2019'!$C$9:$N$1048576,MATCH('INPP ponderado'!$B38,'INPP base jul 2019'!$B$9:$B$1048576,0),MATCH('INPP ponderado'!C$10,'INPP base jul 2019'!$C$8:$N$8,0)),5)</f>
        <v>62.462800000000001</v>
      </c>
      <c r="D38" s="260">
        <f>ROUND(INDEX('INPP base jul 2019'!$C$9:$N$1048576,MATCH('INPP ponderado'!$B38,'INPP base jul 2019'!$B$9:$B$1048576,0),MATCH('INPP ponderado'!D$10,'INPP base jul 2019'!$C$8:$N$8,0)),5)</f>
        <v>66.26773</v>
      </c>
      <c r="E38" s="260">
        <f>ROUND(INDEX('INPP base jul 2019'!$C$9:$N$1048576,MATCH('INPP ponderado'!$B38,'INPP base jul 2019'!$B$9:$B$1048576,0),MATCH('INPP ponderado'!E$10,'INPP base jul 2019'!$C$8:$N$8,0)),5)</f>
        <v>67.069249999999997</v>
      </c>
      <c r="F38" s="260">
        <f>ROUND(INDEX('INPP base jul 2019'!$C$9:$N$1048576,MATCH('INPP ponderado'!$B38,'INPP base jul 2019'!$B$9:$B$1048576,0),MATCH('INPP ponderado'!F$10,'INPP base jul 2019'!$C$8:$N$8,0)),5)</f>
        <v>56.586849999999998</v>
      </c>
      <c r="G38" s="260">
        <f>ROUND(INDEX('INPP base jul 2019'!$C$9:$N$1048576,MATCH('INPP ponderado'!$B38,'INPP base jul 2019'!$B$9:$B$1048576,0),MATCH('INPP ponderado'!G$10,'INPP base jul 2019'!$C$8:$N$8,0)),5)</f>
        <v>69.159310000000005</v>
      </c>
      <c r="H38" s="260">
        <f>ROUND(INDEX('INPP base jul 2019'!$C$9:$N$1048576,MATCH('INPP ponderado'!$B38,'INPP base jul 2019'!$B$9:$B$1048576,0),MATCH('INPP ponderado'!H$10,'INPP base jul 2019'!$C$8:$N$8,0)),5)</f>
        <v>58.55847</v>
      </c>
      <c r="I38" s="260">
        <f>ROUND(INDEX('INPP base jul 2019'!$C$9:$N$1048576,MATCH('INPP ponderado'!$B38,'INPP base jul 2019'!$B$9:$B$1048576,0),MATCH('INPP ponderado'!I$10,'INPP base jul 2019'!$C$8:$N$8,0)),5)</f>
        <v>65.033109999999994</v>
      </c>
      <c r="J38" s="260">
        <f>ROUND(INDEX('INPP base jul 2019'!$C$9:$N$1048576,MATCH('INPP ponderado'!$B38,'INPP base jul 2019'!$B$9:$B$1048576,0),MATCH('INPP ponderado'!J$10,'INPP base jul 2019'!$C$8:$N$8,0)),5)</f>
        <v>65.530969999999996</v>
      </c>
      <c r="K38" s="260">
        <f>ROUND(INDEX('INPP base jul 2019'!$C$9:$N$1048576,MATCH('INPP ponderado'!$B38,'INPP base jul 2019'!$B$9:$B$1048576,0),MATCH('INPP ponderado'!K$10,'INPP base jul 2019'!$C$8:$N$8,0)),5)</f>
        <v>77.911379999999994</v>
      </c>
      <c r="L38" s="260">
        <f>ROUND(INDEX('INPP base jul 2019'!$C$9:$N$1048576,MATCH('INPP ponderado'!$B38,'INPP base jul 2019'!$B$9:$B$1048576,0),MATCH('INPP ponderado'!L$10,'INPP base jul 2019'!$C$8:$N$8,0)),5)</f>
        <v>61.18712</v>
      </c>
      <c r="M38" s="260">
        <f>ROUND(INDEX('INPP base jul 2019'!$C$9:$N$1048576,MATCH('INPP ponderado'!$B38,'INPP base jul 2019'!$B$9:$B$1048576,0),MATCH('INPP ponderado'!M$10,'INPP base jul 2019'!$C$8:$N$8,0)),5)</f>
        <v>69.585440000000006</v>
      </c>
      <c r="N38" s="260">
        <f>ROUND(INDEX('INPP base jul 2019'!$C$9:$N$1048576,MATCH('INPP ponderado'!$B38,'INPP base jul 2019'!$B$9:$B$1048576,0),MATCH('INPP ponderado'!N$10,'INPP base jul 2019'!$C$8:$N$8,0)),5)</f>
        <v>60.56541</v>
      </c>
      <c r="O38" s="260">
        <f t="shared" si="0"/>
        <v>66.329130000000006</v>
      </c>
      <c r="P38" s="261"/>
      <c r="Q38" s="261"/>
      <c r="R38" s="262"/>
      <c r="S38" s="263"/>
    </row>
    <row r="39" spans="1:19" s="264" customFormat="1" x14ac:dyDescent="0.3">
      <c r="A39" s="258"/>
      <c r="B39" s="259">
        <v>39934</v>
      </c>
      <c r="C39" s="260">
        <f>ROUND(INDEX('INPP base jul 2019'!$C$9:$N$1048576,MATCH('INPP ponderado'!$B39,'INPP base jul 2019'!$B$9:$B$1048576,0),MATCH('INPP ponderado'!C$10,'INPP base jul 2019'!$C$8:$N$8,0)),5)</f>
        <v>62.038690000000003</v>
      </c>
      <c r="D39" s="260">
        <f>ROUND(INDEX('INPP base jul 2019'!$C$9:$N$1048576,MATCH('INPP ponderado'!$B39,'INPP base jul 2019'!$B$9:$B$1048576,0),MATCH('INPP ponderado'!D$10,'INPP base jul 2019'!$C$8:$N$8,0)),5)</f>
        <v>65.047560000000004</v>
      </c>
      <c r="E39" s="260">
        <f>ROUND(INDEX('INPP base jul 2019'!$C$9:$N$1048576,MATCH('INPP ponderado'!$B39,'INPP base jul 2019'!$B$9:$B$1048576,0),MATCH('INPP ponderado'!E$10,'INPP base jul 2019'!$C$8:$N$8,0)),5)</f>
        <v>66.119069999999994</v>
      </c>
      <c r="F39" s="260">
        <f>ROUND(INDEX('INPP base jul 2019'!$C$9:$N$1048576,MATCH('INPP ponderado'!$B39,'INPP base jul 2019'!$B$9:$B$1048576,0),MATCH('INPP ponderado'!F$10,'INPP base jul 2019'!$C$8:$N$8,0)),5)</f>
        <v>56.847259999999999</v>
      </c>
      <c r="G39" s="260">
        <f>ROUND(INDEX('INPP base jul 2019'!$C$9:$N$1048576,MATCH('INPP ponderado'!$B39,'INPP base jul 2019'!$B$9:$B$1048576,0),MATCH('INPP ponderado'!G$10,'INPP base jul 2019'!$C$8:$N$8,0)),5)</f>
        <v>69.298150000000007</v>
      </c>
      <c r="H39" s="260">
        <f>ROUND(INDEX('INPP base jul 2019'!$C$9:$N$1048576,MATCH('INPP ponderado'!$B39,'INPP base jul 2019'!$B$9:$B$1048576,0),MATCH('INPP ponderado'!H$10,'INPP base jul 2019'!$C$8:$N$8,0)),5)</f>
        <v>54.40551</v>
      </c>
      <c r="I39" s="260">
        <f>ROUND(INDEX('INPP base jul 2019'!$C$9:$N$1048576,MATCH('INPP ponderado'!$B39,'INPP base jul 2019'!$B$9:$B$1048576,0),MATCH('INPP ponderado'!I$10,'INPP base jul 2019'!$C$8:$N$8,0)),5)</f>
        <v>63.479909999999997</v>
      </c>
      <c r="J39" s="260">
        <f>ROUND(INDEX('INPP base jul 2019'!$C$9:$N$1048576,MATCH('INPP ponderado'!$B39,'INPP base jul 2019'!$B$9:$B$1048576,0),MATCH('INPP ponderado'!J$10,'INPP base jul 2019'!$C$8:$N$8,0)),5)</f>
        <v>65.153329999999997</v>
      </c>
      <c r="K39" s="260">
        <f>ROUND(INDEX('INPP base jul 2019'!$C$9:$N$1048576,MATCH('INPP ponderado'!$B39,'INPP base jul 2019'!$B$9:$B$1048576,0),MATCH('INPP ponderado'!K$10,'INPP base jul 2019'!$C$8:$N$8,0)),5)</f>
        <v>77.492940000000004</v>
      </c>
      <c r="L39" s="260">
        <f>ROUND(INDEX('INPP base jul 2019'!$C$9:$N$1048576,MATCH('INPP ponderado'!$B39,'INPP base jul 2019'!$B$9:$B$1048576,0),MATCH('INPP ponderado'!L$10,'INPP base jul 2019'!$C$8:$N$8,0)),5)</f>
        <v>61.47786</v>
      </c>
      <c r="M39" s="260">
        <f>ROUND(INDEX('INPP base jul 2019'!$C$9:$N$1048576,MATCH('INPP ponderado'!$B39,'INPP base jul 2019'!$B$9:$B$1048576,0),MATCH('INPP ponderado'!M$10,'INPP base jul 2019'!$C$8:$N$8,0)),5)</f>
        <v>69.325149999999994</v>
      </c>
      <c r="N39" s="260">
        <f>ROUND(INDEX('INPP base jul 2019'!$C$9:$N$1048576,MATCH('INPP ponderado'!$B39,'INPP base jul 2019'!$B$9:$B$1048576,0),MATCH('INPP ponderado'!N$10,'INPP base jul 2019'!$C$8:$N$8,0)),5)</f>
        <v>61.00855</v>
      </c>
      <c r="O39" s="260">
        <f t="shared" si="0"/>
        <v>65.724490000000003</v>
      </c>
      <c r="P39" s="261"/>
      <c r="Q39" s="261"/>
      <c r="R39" s="262"/>
      <c r="S39" s="263"/>
    </row>
    <row r="40" spans="1:19" s="264" customFormat="1" x14ac:dyDescent="0.3">
      <c r="A40" s="258"/>
      <c r="B40" s="259">
        <v>39965</v>
      </c>
      <c r="C40" s="260">
        <f>ROUND(INDEX('INPP base jul 2019'!$C$9:$N$1048576,MATCH('INPP ponderado'!$B40,'INPP base jul 2019'!$B$9:$B$1048576,0),MATCH('INPP ponderado'!C$10,'INPP base jul 2019'!$C$8:$N$8,0)),5)</f>
        <v>61.450200000000002</v>
      </c>
      <c r="D40" s="260">
        <f>ROUND(INDEX('INPP base jul 2019'!$C$9:$N$1048576,MATCH('INPP ponderado'!$B40,'INPP base jul 2019'!$B$9:$B$1048576,0),MATCH('INPP ponderado'!D$10,'INPP base jul 2019'!$C$8:$N$8,0)),5)</f>
        <v>65.144279999999995</v>
      </c>
      <c r="E40" s="260">
        <f>ROUND(INDEX('INPP base jul 2019'!$C$9:$N$1048576,MATCH('INPP ponderado'!$B40,'INPP base jul 2019'!$B$9:$B$1048576,0),MATCH('INPP ponderado'!E$10,'INPP base jul 2019'!$C$8:$N$8,0)),5)</f>
        <v>66.1952</v>
      </c>
      <c r="F40" s="260">
        <f>ROUND(INDEX('INPP base jul 2019'!$C$9:$N$1048576,MATCH('INPP ponderado'!$B40,'INPP base jul 2019'!$B$9:$B$1048576,0),MATCH('INPP ponderado'!F$10,'INPP base jul 2019'!$C$8:$N$8,0)),5)</f>
        <v>57.165909999999997</v>
      </c>
      <c r="G40" s="260">
        <f>ROUND(INDEX('INPP base jul 2019'!$C$9:$N$1048576,MATCH('INPP ponderado'!$B40,'INPP base jul 2019'!$B$9:$B$1048576,0),MATCH('INPP ponderado'!G$10,'INPP base jul 2019'!$C$8:$N$8,0)),5)</f>
        <v>68.955449999999999</v>
      </c>
      <c r="H40" s="260">
        <f>ROUND(INDEX('INPP base jul 2019'!$C$9:$N$1048576,MATCH('INPP ponderado'!$B40,'INPP base jul 2019'!$B$9:$B$1048576,0),MATCH('INPP ponderado'!H$10,'INPP base jul 2019'!$C$8:$N$8,0)),5)</f>
        <v>54.071559999999998</v>
      </c>
      <c r="I40" s="260">
        <f>ROUND(INDEX('INPP base jul 2019'!$C$9:$N$1048576,MATCH('INPP ponderado'!$B40,'INPP base jul 2019'!$B$9:$B$1048576,0),MATCH('INPP ponderado'!I$10,'INPP base jul 2019'!$C$8:$N$8,0)),5)</f>
        <v>62.670389999999998</v>
      </c>
      <c r="J40" s="260">
        <f>ROUND(INDEX('INPP base jul 2019'!$C$9:$N$1048576,MATCH('INPP ponderado'!$B40,'INPP base jul 2019'!$B$9:$B$1048576,0),MATCH('INPP ponderado'!J$10,'INPP base jul 2019'!$C$8:$N$8,0)),5)</f>
        <v>65.361199999999997</v>
      </c>
      <c r="K40" s="260">
        <f>ROUND(INDEX('INPP base jul 2019'!$C$9:$N$1048576,MATCH('INPP ponderado'!$B40,'INPP base jul 2019'!$B$9:$B$1048576,0),MATCH('INPP ponderado'!K$10,'INPP base jul 2019'!$C$8:$N$8,0)),5)</f>
        <v>77.946759999999998</v>
      </c>
      <c r="L40" s="260">
        <f>ROUND(INDEX('INPP base jul 2019'!$C$9:$N$1048576,MATCH('INPP ponderado'!$B40,'INPP base jul 2019'!$B$9:$B$1048576,0),MATCH('INPP ponderado'!L$10,'INPP base jul 2019'!$C$8:$N$8,0)),5)</f>
        <v>61.48113</v>
      </c>
      <c r="M40" s="260">
        <f>ROUND(INDEX('INPP base jul 2019'!$C$9:$N$1048576,MATCH('INPP ponderado'!$B40,'INPP base jul 2019'!$B$9:$B$1048576,0),MATCH('INPP ponderado'!M$10,'INPP base jul 2019'!$C$8:$N$8,0)),5)</f>
        <v>69.656210000000002</v>
      </c>
      <c r="N40" s="260">
        <f>ROUND(INDEX('INPP base jul 2019'!$C$9:$N$1048576,MATCH('INPP ponderado'!$B40,'INPP base jul 2019'!$B$9:$B$1048576,0),MATCH('INPP ponderado'!N$10,'INPP base jul 2019'!$C$8:$N$8,0)),5)</f>
        <v>61.597679999999997</v>
      </c>
      <c r="O40" s="260">
        <f t="shared" si="0"/>
        <v>65.70487</v>
      </c>
      <c r="P40" s="261"/>
      <c r="Q40" s="261"/>
      <c r="R40" s="262"/>
      <c r="S40" s="263"/>
    </row>
    <row r="41" spans="1:19" s="264" customFormat="1" x14ac:dyDescent="0.3">
      <c r="A41" s="258"/>
      <c r="B41" s="259">
        <v>39995</v>
      </c>
      <c r="C41" s="260">
        <f>ROUND(INDEX('INPP base jul 2019'!$C$9:$N$1048576,MATCH('INPP ponderado'!$B41,'INPP base jul 2019'!$B$9:$B$1048576,0),MATCH('INPP ponderado'!C$10,'INPP base jul 2019'!$C$8:$N$8,0)),5)</f>
        <v>61.363630000000001</v>
      </c>
      <c r="D41" s="260">
        <f>ROUND(INDEX('INPP base jul 2019'!$C$9:$N$1048576,MATCH('INPP ponderado'!$B41,'INPP base jul 2019'!$B$9:$B$1048576,0),MATCH('INPP ponderado'!D$10,'INPP base jul 2019'!$C$8:$N$8,0)),5)</f>
        <v>64.990520000000004</v>
      </c>
      <c r="E41" s="260">
        <f>ROUND(INDEX('INPP base jul 2019'!$C$9:$N$1048576,MATCH('INPP ponderado'!$B41,'INPP base jul 2019'!$B$9:$B$1048576,0),MATCH('INPP ponderado'!E$10,'INPP base jul 2019'!$C$8:$N$8,0)),5)</f>
        <v>66.37961</v>
      </c>
      <c r="F41" s="260">
        <f>ROUND(INDEX('INPP base jul 2019'!$C$9:$N$1048576,MATCH('INPP ponderado'!$B41,'INPP base jul 2019'!$B$9:$B$1048576,0),MATCH('INPP ponderado'!F$10,'INPP base jul 2019'!$C$8:$N$8,0)),5)</f>
        <v>57.710799999999999</v>
      </c>
      <c r="G41" s="260">
        <f>ROUND(INDEX('INPP base jul 2019'!$C$9:$N$1048576,MATCH('INPP ponderado'!$B41,'INPP base jul 2019'!$B$9:$B$1048576,0),MATCH('INPP ponderado'!G$10,'INPP base jul 2019'!$C$8:$N$8,0)),5)</f>
        <v>68.803389999999993</v>
      </c>
      <c r="H41" s="260">
        <f>ROUND(INDEX('INPP base jul 2019'!$C$9:$N$1048576,MATCH('INPP ponderado'!$B41,'INPP base jul 2019'!$B$9:$B$1048576,0),MATCH('INPP ponderado'!H$10,'INPP base jul 2019'!$C$8:$N$8,0)),5)</f>
        <v>53.886330000000001</v>
      </c>
      <c r="I41" s="260">
        <f>ROUND(INDEX('INPP base jul 2019'!$C$9:$N$1048576,MATCH('INPP ponderado'!$B41,'INPP base jul 2019'!$B$9:$B$1048576,0),MATCH('INPP ponderado'!I$10,'INPP base jul 2019'!$C$8:$N$8,0)),5)</f>
        <v>62.55021</v>
      </c>
      <c r="J41" s="260">
        <f>ROUND(INDEX('INPP base jul 2019'!$C$9:$N$1048576,MATCH('INPP ponderado'!$B41,'INPP base jul 2019'!$B$9:$B$1048576,0),MATCH('INPP ponderado'!J$10,'INPP base jul 2019'!$C$8:$N$8,0)),5)</f>
        <v>65.512690000000006</v>
      </c>
      <c r="K41" s="260">
        <f>ROUND(INDEX('INPP base jul 2019'!$C$9:$N$1048576,MATCH('INPP ponderado'!$B41,'INPP base jul 2019'!$B$9:$B$1048576,0),MATCH('INPP ponderado'!K$10,'INPP base jul 2019'!$C$8:$N$8,0)),5)</f>
        <v>77.737589999999997</v>
      </c>
      <c r="L41" s="260">
        <f>ROUND(INDEX('INPP base jul 2019'!$C$9:$N$1048576,MATCH('INPP ponderado'!$B41,'INPP base jul 2019'!$B$9:$B$1048576,0),MATCH('INPP ponderado'!L$10,'INPP base jul 2019'!$C$8:$N$8,0)),5)</f>
        <v>62.113309999999998</v>
      </c>
      <c r="M41" s="260">
        <f>ROUND(INDEX('INPP base jul 2019'!$C$9:$N$1048576,MATCH('INPP ponderado'!$B41,'INPP base jul 2019'!$B$9:$B$1048576,0),MATCH('INPP ponderado'!M$10,'INPP base jul 2019'!$C$8:$N$8,0)),5)</f>
        <v>70.272289999999998</v>
      </c>
      <c r="N41" s="260">
        <f>ROUND(INDEX('INPP base jul 2019'!$C$9:$N$1048576,MATCH('INPP ponderado'!$B41,'INPP base jul 2019'!$B$9:$B$1048576,0),MATCH('INPP ponderado'!N$10,'INPP base jul 2019'!$C$8:$N$8,0)),5)</f>
        <v>61.272629999999999</v>
      </c>
      <c r="O41" s="260">
        <f t="shared" si="0"/>
        <v>65.902109999999993</v>
      </c>
      <c r="P41" s="261"/>
      <c r="Q41" s="261"/>
      <c r="R41" s="262"/>
      <c r="S41" s="263"/>
    </row>
    <row r="42" spans="1:19" s="264" customFormat="1" x14ac:dyDescent="0.3">
      <c r="A42" s="258"/>
      <c r="B42" s="259">
        <v>40026</v>
      </c>
      <c r="C42" s="260">
        <f>ROUND(INDEX('INPP base jul 2019'!$C$9:$N$1048576,MATCH('INPP ponderado'!$B42,'INPP base jul 2019'!$B$9:$B$1048576,0),MATCH('INPP ponderado'!C$10,'INPP base jul 2019'!$C$8:$N$8,0)),5)</f>
        <v>61.758879999999998</v>
      </c>
      <c r="D42" s="260">
        <f>ROUND(INDEX('INPP base jul 2019'!$C$9:$N$1048576,MATCH('INPP ponderado'!$B42,'INPP base jul 2019'!$B$9:$B$1048576,0),MATCH('INPP ponderado'!D$10,'INPP base jul 2019'!$C$8:$N$8,0)),5)</f>
        <v>64.205839999999995</v>
      </c>
      <c r="E42" s="260">
        <f>ROUND(INDEX('INPP base jul 2019'!$C$9:$N$1048576,MATCH('INPP ponderado'!$B42,'INPP base jul 2019'!$B$9:$B$1048576,0),MATCH('INPP ponderado'!E$10,'INPP base jul 2019'!$C$8:$N$8,0)),5)</f>
        <v>66.599879999999999</v>
      </c>
      <c r="F42" s="260">
        <f>ROUND(INDEX('INPP base jul 2019'!$C$9:$N$1048576,MATCH('INPP ponderado'!$B42,'INPP base jul 2019'!$B$9:$B$1048576,0),MATCH('INPP ponderado'!F$10,'INPP base jul 2019'!$C$8:$N$8,0)),5)</f>
        <v>58.468899999999998</v>
      </c>
      <c r="G42" s="260">
        <f>ROUND(INDEX('INPP base jul 2019'!$C$9:$N$1048576,MATCH('INPP ponderado'!$B42,'INPP base jul 2019'!$B$9:$B$1048576,0),MATCH('INPP ponderado'!G$10,'INPP base jul 2019'!$C$8:$N$8,0)),5)</f>
        <v>68.617720000000006</v>
      </c>
      <c r="H42" s="260">
        <f>ROUND(INDEX('INPP base jul 2019'!$C$9:$N$1048576,MATCH('INPP ponderado'!$B42,'INPP base jul 2019'!$B$9:$B$1048576,0),MATCH('INPP ponderado'!H$10,'INPP base jul 2019'!$C$8:$N$8,0)),5)</f>
        <v>56.461559999999999</v>
      </c>
      <c r="I42" s="260">
        <f>ROUND(INDEX('INPP base jul 2019'!$C$9:$N$1048576,MATCH('INPP ponderado'!$B42,'INPP base jul 2019'!$B$9:$B$1048576,0),MATCH('INPP ponderado'!I$10,'INPP base jul 2019'!$C$8:$N$8,0)),5)</f>
        <v>62.919739999999997</v>
      </c>
      <c r="J42" s="260">
        <f>ROUND(INDEX('INPP base jul 2019'!$C$9:$N$1048576,MATCH('INPP ponderado'!$B42,'INPP base jul 2019'!$B$9:$B$1048576,0),MATCH('INPP ponderado'!J$10,'INPP base jul 2019'!$C$8:$N$8,0)),5)</f>
        <v>64.706659999999999</v>
      </c>
      <c r="K42" s="260">
        <f>ROUND(INDEX('INPP base jul 2019'!$C$9:$N$1048576,MATCH('INPP ponderado'!$B42,'INPP base jul 2019'!$B$9:$B$1048576,0),MATCH('INPP ponderado'!K$10,'INPP base jul 2019'!$C$8:$N$8,0)),5)</f>
        <v>77.306269999999998</v>
      </c>
      <c r="L42" s="260">
        <f>ROUND(INDEX('INPP base jul 2019'!$C$9:$N$1048576,MATCH('INPP ponderado'!$B42,'INPP base jul 2019'!$B$9:$B$1048576,0),MATCH('INPP ponderado'!L$10,'INPP base jul 2019'!$C$8:$N$8,0)),5)</f>
        <v>62.810339999999997</v>
      </c>
      <c r="M42" s="260">
        <f>ROUND(INDEX('INPP base jul 2019'!$C$9:$N$1048576,MATCH('INPP ponderado'!$B42,'INPP base jul 2019'!$B$9:$B$1048576,0),MATCH('INPP ponderado'!M$10,'INPP base jul 2019'!$C$8:$N$8,0)),5)</f>
        <v>69.756029999999996</v>
      </c>
      <c r="N42" s="260">
        <f>ROUND(INDEX('INPP base jul 2019'!$C$9:$N$1048576,MATCH('INPP ponderado'!$B42,'INPP base jul 2019'!$B$9:$B$1048576,0),MATCH('INPP ponderado'!N$10,'INPP base jul 2019'!$C$8:$N$8,0)),5)</f>
        <v>61.146819999999998</v>
      </c>
      <c r="O42" s="260">
        <f t="shared" si="0"/>
        <v>66.015479999999997</v>
      </c>
      <c r="P42" s="261"/>
      <c r="Q42" s="261"/>
      <c r="R42" s="262"/>
      <c r="S42" s="263"/>
    </row>
    <row r="43" spans="1:19" s="264" customFormat="1" x14ac:dyDescent="0.3">
      <c r="A43" s="258"/>
      <c r="B43" s="259">
        <v>40057</v>
      </c>
      <c r="C43" s="260">
        <f>ROUND(INDEX('INPP base jul 2019'!$C$9:$N$1048576,MATCH('INPP ponderado'!$B43,'INPP base jul 2019'!$B$9:$B$1048576,0),MATCH('INPP ponderado'!C$10,'INPP base jul 2019'!$C$8:$N$8,0)),5)</f>
        <v>62.008150000000001</v>
      </c>
      <c r="D43" s="260">
        <f>ROUND(INDEX('INPP base jul 2019'!$C$9:$N$1048576,MATCH('INPP ponderado'!$B43,'INPP base jul 2019'!$B$9:$B$1048576,0),MATCH('INPP ponderado'!D$10,'INPP base jul 2019'!$C$8:$N$8,0)),5)</f>
        <v>64.134910000000005</v>
      </c>
      <c r="E43" s="260">
        <f>ROUND(INDEX('INPP base jul 2019'!$C$9:$N$1048576,MATCH('INPP ponderado'!$B43,'INPP base jul 2019'!$B$9:$B$1048576,0),MATCH('INPP ponderado'!E$10,'INPP base jul 2019'!$C$8:$N$8,0)),5)</f>
        <v>66.823949999999996</v>
      </c>
      <c r="F43" s="260">
        <f>ROUND(INDEX('INPP base jul 2019'!$C$9:$N$1048576,MATCH('INPP ponderado'!$B43,'INPP base jul 2019'!$B$9:$B$1048576,0),MATCH('INPP ponderado'!F$10,'INPP base jul 2019'!$C$8:$N$8,0)),5)</f>
        <v>59.098019999999998</v>
      </c>
      <c r="G43" s="260">
        <f>ROUND(INDEX('INPP base jul 2019'!$C$9:$N$1048576,MATCH('INPP ponderado'!$B43,'INPP base jul 2019'!$B$9:$B$1048576,0),MATCH('INPP ponderado'!G$10,'INPP base jul 2019'!$C$8:$N$8,0)),5)</f>
        <v>68.558210000000003</v>
      </c>
      <c r="H43" s="260">
        <f>ROUND(INDEX('INPP base jul 2019'!$C$9:$N$1048576,MATCH('INPP ponderado'!$B43,'INPP base jul 2019'!$B$9:$B$1048576,0),MATCH('INPP ponderado'!H$10,'INPP base jul 2019'!$C$8:$N$8,0)),5)</f>
        <v>60.899180000000001</v>
      </c>
      <c r="I43" s="260">
        <f>ROUND(INDEX('INPP base jul 2019'!$C$9:$N$1048576,MATCH('INPP ponderado'!$B43,'INPP base jul 2019'!$B$9:$B$1048576,0),MATCH('INPP ponderado'!I$10,'INPP base jul 2019'!$C$8:$N$8,0)),5)</f>
        <v>63.444879999999998</v>
      </c>
      <c r="J43" s="260">
        <f>ROUND(INDEX('INPP base jul 2019'!$C$9:$N$1048576,MATCH('INPP ponderado'!$B43,'INPP base jul 2019'!$B$9:$B$1048576,0),MATCH('INPP ponderado'!J$10,'INPP base jul 2019'!$C$8:$N$8,0)),5)</f>
        <v>65.662210000000002</v>
      </c>
      <c r="K43" s="260">
        <f>ROUND(INDEX('INPP base jul 2019'!$C$9:$N$1048576,MATCH('INPP ponderado'!$B43,'INPP base jul 2019'!$B$9:$B$1048576,0),MATCH('INPP ponderado'!K$10,'INPP base jul 2019'!$C$8:$N$8,0)),5)</f>
        <v>77.71602</v>
      </c>
      <c r="L43" s="260">
        <f>ROUND(INDEX('INPP base jul 2019'!$C$9:$N$1048576,MATCH('INPP ponderado'!$B43,'INPP base jul 2019'!$B$9:$B$1048576,0),MATCH('INPP ponderado'!L$10,'INPP base jul 2019'!$C$8:$N$8,0)),5)</f>
        <v>63.567169999999997</v>
      </c>
      <c r="M43" s="260">
        <f>ROUND(INDEX('INPP base jul 2019'!$C$9:$N$1048576,MATCH('INPP ponderado'!$B43,'INPP base jul 2019'!$B$9:$B$1048576,0),MATCH('INPP ponderado'!M$10,'INPP base jul 2019'!$C$8:$N$8,0)),5)</f>
        <v>70.813959999999994</v>
      </c>
      <c r="N43" s="260">
        <f>ROUND(INDEX('INPP base jul 2019'!$C$9:$N$1048576,MATCH('INPP ponderado'!$B43,'INPP base jul 2019'!$B$9:$B$1048576,0),MATCH('INPP ponderado'!N$10,'INPP base jul 2019'!$C$8:$N$8,0)),5)</f>
        <v>62.590870000000002</v>
      </c>
      <c r="O43" s="260">
        <f t="shared" si="0"/>
        <v>66.880759999999995</v>
      </c>
      <c r="P43" s="261"/>
      <c r="Q43" s="261"/>
      <c r="R43" s="262"/>
      <c r="S43" s="263"/>
    </row>
    <row r="44" spans="1:19" s="264" customFormat="1" x14ac:dyDescent="0.3">
      <c r="A44" s="258"/>
      <c r="B44" s="259">
        <v>40087</v>
      </c>
      <c r="C44" s="260">
        <f>ROUND(INDEX('INPP base jul 2019'!$C$9:$N$1048576,MATCH('INPP ponderado'!$B44,'INPP base jul 2019'!$B$9:$B$1048576,0),MATCH('INPP ponderado'!C$10,'INPP base jul 2019'!$C$8:$N$8,0)),5)</f>
        <v>61.840020000000003</v>
      </c>
      <c r="D44" s="260">
        <f>ROUND(INDEX('INPP base jul 2019'!$C$9:$N$1048576,MATCH('INPP ponderado'!$B44,'INPP base jul 2019'!$B$9:$B$1048576,0),MATCH('INPP ponderado'!D$10,'INPP base jul 2019'!$C$8:$N$8,0)),5)</f>
        <v>64.505420000000001</v>
      </c>
      <c r="E44" s="260">
        <f>ROUND(INDEX('INPP base jul 2019'!$C$9:$N$1048576,MATCH('INPP ponderado'!$B44,'INPP base jul 2019'!$B$9:$B$1048576,0),MATCH('INPP ponderado'!E$10,'INPP base jul 2019'!$C$8:$N$8,0)),5)</f>
        <v>66.917439999999999</v>
      </c>
      <c r="F44" s="260">
        <f>ROUND(INDEX('INPP base jul 2019'!$C$9:$N$1048576,MATCH('INPP ponderado'!$B44,'INPP base jul 2019'!$B$9:$B$1048576,0),MATCH('INPP ponderado'!F$10,'INPP base jul 2019'!$C$8:$N$8,0)),5)</f>
        <v>59.295259999999999</v>
      </c>
      <c r="G44" s="260">
        <f>ROUND(INDEX('INPP base jul 2019'!$C$9:$N$1048576,MATCH('INPP ponderado'!$B44,'INPP base jul 2019'!$B$9:$B$1048576,0),MATCH('INPP ponderado'!G$10,'INPP base jul 2019'!$C$8:$N$8,0)),5)</f>
        <v>68.353809999999996</v>
      </c>
      <c r="H44" s="260">
        <f>ROUND(INDEX('INPP base jul 2019'!$C$9:$N$1048576,MATCH('INPP ponderado'!$B44,'INPP base jul 2019'!$B$9:$B$1048576,0),MATCH('INPP ponderado'!H$10,'INPP base jul 2019'!$C$8:$N$8,0)),5)</f>
        <v>60.724029999999999</v>
      </c>
      <c r="I44" s="260">
        <f>ROUND(INDEX('INPP base jul 2019'!$C$9:$N$1048576,MATCH('INPP ponderado'!$B44,'INPP base jul 2019'!$B$9:$B$1048576,0),MATCH('INPP ponderado'!I$10,'INPP base jul 2019'!$C$8:$N$8,0)),5)</f>
        <v>63.673220000000001</v>
      </c>
      <c r="J44" s="260">
        <f>ROUND(INDEX('INPP base jul 2019'!$C$9:$N$1048576,MATCH('INPP ponderado'!$B44,'INPP base jul 2019'!$B$9:$B$1048576,0),MATCH('INPP ponderado'!J$10,'INPP base jul 2019'!$C$8:$N$8,0)),5)</f>
        <v>65.48939</v>
      </c>
      <c r="K44" s="260">
        <f>ROUND(INDEX('INPP base jul 2019'!$C$9:$N$1048576,MATCH('INPP ponderado'!$B44,'INPP base jul 2019'!$B$9:$B$1048576,0),MATCH('INPP ponderado'!K$10,'INPP base jul 2019'!$C$8:$N$8,0)),5)</f>
        <v>77.576099999999997</v>
      </c>
      <c r="L44" s="260">
        <f>ROUND(INDEX('INPP base jul 2019'!$C$9:$N$1048576,MATCH('INPP ponderado'!$B44,'INPP base jul 2019'!$B$9:$B$1048576,0),MATCH('INPP ponderado'!L$10,'INPP base jul 2019'!$C$8:$N$8,0)),5)</f>
        <v>63.746949999999998</v>
      </c>
      <c r="M44" s="260">
        <f>ROUND(INDEX('INPP base jul 2019'!$C$9:$N$1048576,MATCH('INPP ponderado'!$B44,'INPP base jul 2019'!$B$9:$B$1048576,0),MATCH('INPP ponderado'!M$10,'INPP base jul 2019'!$C$8:$N$8,0)),5)</f>
        <v>70.811269999999993</v>
      </c>
      <c r="N44" s="260">
        <f>ROUND(INDEX('INPP base jul 2019'!$C$9:$N$1048576,MATCH('INPP ponderado'!$B44,'INPP base jul 2019'!$B$9:$B$1048576,0),MATCH('INPP ponderado'!N$10,'INPP base jul 2019'!$C$8:$N$8,0)),5)</f>
        <v>63.010390000000001</v>
      </c>
      <c r="O44" s="260">
        <f t="shared" si="0"/>
        <v>66.848780000000005</v>
      </c>
      <c r="P44" s="261"/>
      <c r="Q44" s="261"/>
      <c r="R44" s="262"/>
      <c r="S44" s="263"/>
    </row>
    <row r="45" spans="1:19" s="264" customFormat="1" x14ac:dyDescent="0.3">
      <c r="A45" s="258"/>
      <c r="B45" s="259">
        <v>40118</v>
      </c>
      <c r="C45" s="260">
        <f>ROUND(INDEX('INPP base jul 2019'!$C$9:$N$1048576,MATCH('INPP ponderado'!$B45,'INPP base jul 2019'!$B$9:$B$1048576,0),MATCH('INPP ponderado'!C$10,'INPP base jul 2019'!$C$8:$N$8,0)),5)</f>
        <v>61.520890000000001</v>
      </c>
      <c r="D45" s="260">
        <f>ROUND(INDEX('INPP base jul 2019'!$C$9:$N$1048576,MATCH('INPP ponderado'!$B45,'INPP base jul 2019'!$B$9:$B$1048576,0),MATCH('INPP ponderado'!D$10,'INPP base jul 2019'!$C$8:$N$8,0)),5)</f>
        <v>64.451359999999994</v>
      </c>
      <c r="E45" s="260">
        <f>ROUND(INDEX('INPP base jul 2019'!$C$9:$N$1048576,MATCH('INPP ponderado'!$B45,'INPP base jul 2019'!$B$9:$B$1048576,0),MATCH('INPP ponderado'!E$10,'INPP base jul 2019'!$C$8:$N$8,0)),5)</f>
        <v>66.912109999999998</v>
      </c>
      <c r="F45" s="260">
        <f>ROUND(INDEX('INPP base jul 2019'!$C$9:$N$1048576,MATCH('INPP ponderado'!$B45,'INPP base jul 2019'!$B$9:$B$1048576,0),MATCH('INPP ponderado'!F$10,'INPP base jul 2019'!$C$8:$N$8,0)),5)</f>
        <v>59.7971</v>
      </c>
      <c r="G45" s="260">
        <f>ROUND(INDEX('INPP base jul 2019'!$C$9:$N$1048576,MATCH('INPP ponderado'!$B45,'INPP base jul 2019'!$B$9:$B$1048576,0),MATCH('INPP ponderado'!G$10,'INPP base jul 2019'!$C$8:$N$8,0)),5)</f>
        <v>68.002290000000002</v>
      </c>
      <c r="H45" s="260">
        <f>ROUND(INDEX('INPP base jul 2019'!$C$9:$N$1048576,MATCH('INPP ponderado'!$B45,'INPP base jul 2019'!$B$9:$B$1048576,0),MATCH('INPP ponderado'!H$10,'INPP base jul 2019'!$C$8:$N$8,0)),5)</f>
        <v>60.872480000000003</v>
      </c>
      <c r="I45" s="260">
        <f>ROUND(INDEX('INPP base jul 2019'!$C$9:$N$1048576,MATCH('INPP ponderado'!$B45,'INPP base jul 2019'!$B$9:$B$1048576,0),MATCH('INPP ponderado'!I$10,'INPP base jul 2019'!$C$8:$N$8,0)),5)</f>
        <v>63.793289999999999</v>
      </c>
      <c r="J45" s="260">
        <f>ROUND(INDEX('INPP base jul 2019'!$C$9:$N$1048576,MATCH('INPP ponderado'!$B45,'INPP base jul 2019'!$B$9:$B$1048576,0),MATCH('INPP ponderado'!J$10,'INPP base jul 2019'!$C$8:$N$8,0)),5)</f>
        <v>65.213149999999999</v>
      </c>
      <c r="K45" s="260">
        <f>ROUND(INDEX('INPP base jul 2019'!$C$9:$N$1048576,MATCH('INPP ponderado'!$B45,'INPP base jul 2019'!$B$9:$B$1048576,0),MATCH('INPP ponderado'!K$10,'INPP base jul 2019'!$C$8:$N$8,0)),5)</f>
        <v>77.281800000000004</v>
      </c>
      <c r="L45" s="260">
        <f>ROUND(INDEX('INPP base jul 2019'!$C$9:$N$1048576,MATCH('INPP ponderado'!$B45,'INPP base jul 2019'!$B$9:$B$1048576,0),MATCH('INPP ponderado'!L$10,'INPP base jul 2019'!$C$8:$N$8,0)),5)</f>
        <v>64.504329999999996</v>
      </c>
      <c r="M45" s="260">
        <f>ROUND(INDEX('INPP base jul 2019'!$C$9:$N$1048576,MATCH('INPP ponderado'!$B45,'INPP base jul 2019'!$B$9:$B$1048576,0),MATCH('INPP ponderado'!M$10,'INPP base jul 2019'!$C$8:$N$8,0)),5)</f>
        <v>70.800079999999994</v>
      </c>
      <c r="N45" s="260">
        <f>ROUND(INDEX('INPP base jul 2019'!$C$9:$N$1048576,MATCH('INPP ponderado'!$B45,'INPP base jul 2019'!$B$9:$B$1048576,0),MATCH('INPP ponderado'!N$10,'INPP base jul 2019'!$C$8:$N$8,0)),5)</f>
        <v>63.641179999999999</v>
      </c>
      <c r="O45" s="260">
        <f t="shared" si="0"/>
        <v>66.809399999999997</v>
      </c>
      <c r="P45" s="261"/>
      <c r="Q45" s="261"/>
      <c r="R45" s="262"/>
      <c r="S45" s="263"/>
    </row>
    <row r="46" spans="1:19" s="264" customFormat="1" x14ac:dyDescent="0.3">
      <c r="A46" s="258"/>
      <c r="B46" s="259">
        <v>40148</v>
      </c>
      <c r="C46" s="260">
        <f>ROUND(INDEX('INPP base jul 2019'!$C$9:$N$1048576,MATCH('INPP ponderado'!$B46,'INPP base jul 2019'!$B$9:$B$1048576,0),MATCH('INPP ponderado'!C$10,'INPP base jul 2019'!$C$8:$N$8,0)),5)</f>
        <v>62.055</v>
      </c>
      <c r="D46" s="260">
        <f>ROUND(INDEX('INPP base jul 2019'!$C$9:$N$1048576,MATCH('INPP ponderado'!$B46,'INPP base jul 2019'!$B$9:$B$1048576,0),MATCH('INPP ponderado'!D$10,'INPP base jul 2019'!$C$8:$N$8,0)),5)</f>
        <v>64.565939999999998</v>
      </c>
      <c r="E46" s="260">
        <f>ROUND(INDEX('INPP base jul 2019'!$C$9:$N$1048576,MATCH('INPP ponderado'!$B46,'INPP base jul 2019'!$B$9:$B$1048576,0),MATCH('INPP ponderado'!E$10,'INPP base jul 2019'!$C$8:$N$8,0)),5)</f>
        <v>67.072140000000005</v>
      </c>
      <c r="F46" s="260">
        <f>ROUND(INDEX('INPP base jul 2019'!$C$9:$N$1048576,MATCH('INPP ponderado'!$B46,'INPP base jul 2019'!$B$9:$B$1048576,0),MATCH('INPP ponderado'!F$10,'INPP base jul 2019'!$C$8:$N$8,0)),5)</f>
        <v>59.138849999999998</v>
      </c>
      <c r="G46" s="260">
        <f>ROUND(INDEX('INPP base jul 2019'!$C$9:$N$1048576,MATCH('INPP ponderado'!$B46,'INPP base jul 2019'!$B$9:$B$1048576,0),MATCH('INPP ponderado'!G$10,'INPP base jul 2019'!$C$8:$N$8,0)),5)</f>
        <v>68.073369999999997</v>
      </c>
      <c r="H46" s="260">
        <f>ROUND(INDEX('INPP base jul 2019'!$C$9:$N$1048576,MATCH('INPP ponderado'!$B46,'INPP base jul 2019'!$B$9:$B$1048576,0),MATCH('INPP ponderado'!H$10,'INPP base jul 2019'!$C$8:$N$8,0)),5)</f>
        <v>61.88062</v>
      </c>
      <c r="I46" s="260">
        <f>ROUND(INDEX('INPP base jul 2019'!$C$9:$N$1048576,MATCH('INPP ponderado'!$B46,'INPP base jul 2019'!$B$9:$B$1048576,0),MATCH('INPP ponderado'!I$10,'INPP base jul 2019'!$C$8:$N$8,0)),5)</f>
        <v>63.910040000000002</v>
      </c>
      <c r="J46" s="260">
        <f>ROUND(INDEX('INPP base jul 2019'!$C$9:$N$1048576,MATCH('INPP ponderado'!$B46,'INPP base jul 2019'!$B$9:$B$1048576,0),MATCH('INPP ponderado'!J$10,'INPP base jul 2019'!$C$8:$N$8,0)),5)</f>
        <v>64.539820000000006</v>
      </c>
      <c r="K46" s="260">
        <f>ROUND(INDEX('INPP base jul 2019'!$C$9:$N$1048576,MATCH('INPP ponderado'!$B46,'INPP base jul 2019'!$B$9:$B$1048576,0),MATCH('INPP ponderado'!K$10,'INPP base jul 2019'!$C$8:$N$8,0)),5)</f>
        <v>76.727230000000006</v>
      </c>
      <c r="L46" s="260">
        <f>ROUND(INDEX('INPP base jul 2019'!$C$9:$N$1048576,MATCH('INPP ponderado'!$B46,'INPP base jul 2019'!$B$9:$B$1048576,0),MATCH('INPP ponderado'!L$10,'INPP base jul 2019'!$C$8:$N$8,0)),5)</f>
        <v>64.366060000000004</v>
      </c>
      <c r="M46" s="260">
        <f>ROUND(INDEX('INPP base jul 2019'!$C$9:$N$1048576,MATCH('INPP ponderado'!$B46,'INPP base jul 2019'!$B$9:$B$1048576,0),MATCH('INPP ponderado'!M$10,'INPP base jul 2019'!$C$8:$N$8,0)),5)</f>
        <v>70.235240000000005</v>
      </c>
      <c r="N46" s="260">
        <f>ROUND(INDEX('INPP base jul 2019'!$C$9:$N$1048576,MATCH('INPP ponderado'!$B46,'INPP base jul 2019'!$B$9:$B$1048576,0),MATCH('INPP ponderado'!N$10,'INPP base jul 2019'!$C$8:$N$8,0)),5)</f>
        <v>63.239690000000003</v>
      </c>
      <c r="O46" s="260">
        <f t="shared" si="0"/>
        <v>66.726290000000006</v>
      </c>
      <c r="P46" s="261"/>
      <c r="Q46" s="261"/>
      <c r="R46" s="262"/>
      <c r="S46" s="263"/>
    </row>
    <row r="47" spans="1:19" s="264" customFormat="1" x14ac:dyDescent="0.3">
      <c r="A47" s="258"/>
      <c r="B47" s="259">
        <v>40179</v>
      </c>
      <c r="C47" s="260">
        <f>ROUND(INDEX('INPP base jul 2019'!$C$9:$N$1048576,MATCH('INPP ponderado'!$B47,'INPP base jul 2019'!$B$9:$B$1048576,0),MATCH('INPP ponderado'!C$10,'INPP base jul 2019'!$C$8:$N$8,0)),5)</f>
        <v>62.539340000000003</v>
      </c>
      <c r="D47" s="260">
        <f>ROUND(INDEX('INPP base jul 2019'!$C$9:$N$1048576,MATCH('INPP ponderado'!$B47,'INPP base jul 2019'!$B$9:$B$1048576,0),MATCH('INPP ponderado'!D$10,'INPP base jul 2019'!$C$8:$N$8,0)),5)</f>
        <v>64.786659999999998</v>
      </c>
      <c r="E47" s="260">
        <f>ROUND(INDEX('INPP base jul 2019'!$C$9:$N$1048576,MATCH('INPP ponderado'!$B47,'INPP base jul 2019'!$B$9:$B$1048576,0),MATCH('INPP ponderado'!E$10,'INPP base jul 2019'!$C$8:$N$8,0)),5)</f>
        <v>67.464600000000004</v>
      </c>
      <c r="F47" s="260">
        <f>ROUND(INDEX('INPP base jul 2019'!$C$9:$N$1048576,MATCH('INPP ponderado'!$B47,'INPP base jul 2019'!$B$9:$B$1048576,0),MATCH('INPP ponderado'!F$10,'INPP base jul 2019'!$C$8:$N$8,0)),5)</f>
        <v>59.55594</v>
      </c>
      <c r="G47" s="260">
        <f>ROUND(INDEX('INPP base jul 2019'!$C$9:$N$1048576,MATCH('INPP ponderado'!$B47,'INPP base jul 2019'!$B$9:$B$1048576,0),MATCH('INPP ponderado'!G$10,'INPP base jul 2019'!$C$8:$N$8,0)),5)</f>
        <v>68.587959999999995</v>
      </c>
      <c r="H47" s="260">
        <f>ROUND(INDEX('INPP base jul 2019'!$C$9:$N$1048576,MATCH('INPP ponderado'!$B47,'INPP base jul 2019'!$B$9:$B$1048576,0),MATCH('INPP ponderado'!H$10,'INPP base jul 2019'!$C$8:$N$8,0)),5)</f>
        <v>63.697780000000002</v>
      </c>
      <c r="I47" s="260">
        <f>ROUND(INDEX('INPP base jul 2019'!$C$9:$N$1048576,MATCH('INPP ponderado'!$B47,'INPP base jul 2019'!$B$9:$B$1048576,0),MATCH('INPP ponderado'!I$10,'INPP base jul 2019'!$C$8:$N$8,0)),5)</f>
        <v>64.264740000000003</v>
      </c>
      <c r="J47" s="260">
        <f>ROUND(INDEX('INPP base jul 2019'!$C$9:$N$1048576,MATCH('INPP ponderado'!$B47,'INPP base jul 2019'!$B$9:$B$1048576,0),MATCH('INPP ponderado'!J$10,'INPP base jul 2019'!$C$8:$N$8,0)),5)</f>
        <v>64.795060000000007</v>
      </c>
      <c r="K47" s="260">
        <f>ROUND(INDEX('INPP base jul 2019'!$C$9:$N$1048576,MATCH('INPP ponderado'!$B47,'INPP base jul 2019'!$B$9:$B$1048576,0),MATCH('INPP ponderado'!K$10,'INPP base jul 2019'!$C$8:$N$8,0)),5)</f>
        <v>76.504729999999995</v>
      </c>
      <c r="L47" s="260">
        <f>ROUND(INDEX('INPP base jul 2019'!$C$9:$N$1048576,MATCH('INPP ponderado'!$B47,'INPP base jul 2019'!$B$9:$B$1048576,0),MATCH('INPP ponderado'!L$10,'INPP base jul 2019'!$C$8:$N$8,0)),5)</f>
        <v>66.015969999999996</v>
      </c>
      <c r="M47" s="260">
        <f>ROUND(INDEX('INPP base jul 2019'!$C$9:$N$1048576,MATCH('INPP ponderado'!$B47,'INPP base jul 2019'!$B$9:$B$1048576,0),MATCH('INPP ponderado'!M$10,'INPP base jul 2019'!$C$8:$N$8,0)),5)</f>
        <v>70.35642</v>
      </c>
      <c r="N47" s="260">
        <f>ROUND(INDEX('INPP base jul 2019'!$C$9:$N$1048576,MATCH('INPP ponderado'!$B47,'INPP base jul 2019'!$B$9:$B$1048576,0),MATCH('INPP ponderado'!N$10,'INPP base jul 2019'!$C$8:$N$8,0)),5)</f>
        <v>63.268459999999997</v>
      </c>
      <c r="O47" s="260">
        <f t="shared" si="0"/>
        <v>67.148539999999997</v>
      </c>
      <c r="P47" s="261"/>
      <c r="Q47" s="261"/>
      <c r="R47" s="262"/>
      <c r="S47" s="263"/>
    </row>
    <row r="48" spans="1:19" s="264" customFormat="1" x14ac:dyDescent="0.3">
      <c r="A48" s="258"/>
      <c r="B48" s="259">
        <v>40210</v>
      </c>
      <c r="C48" s="260">
        <f>ROUND(INDEX('INPP base jul 2019'!$C$9:$N$1048576,MATCH('INPP ponderado'!$B48,'INPP base jul 2019'!$B$9:$B$1048576,0),MATCH('INPP ponderado'!C$10,'INPP base jul 2019'!$C$8:$N$8,0)),5)</f>
        <v>63.240749999999998</v>
      </c>
      <c r="D48" s="260">
        <f>ROUND(INDEX('INPP base jul 2019'!$C$9:$N$1048576,MATCH('INPP ponderado'!$B48,'INPP base jul 2019'!$B$9:$B$1048576,0),MATCH('INPP ponderado'!D$10,'INPP base jul 2019'!$C$8:$N$8,0)),5)</f>
        <v>65.12791</v>
      </c>
      <c r="E48" s="260">
        <f>ROUND(INDEX('INPP base jul 2019'!$C$9:$N$1048576,MATCH('INPP ponderado'!$B48,'INPP base jul 2019'!$B$9:$B$1048576,0),MATCH('INPP ponderado'!E$10,'INPP base jul 2019'!$C$8:$N$8,0)),5)</f>
        <v>67.993750000000006</v>
      </c>
      <c r="F48" s="260">
        <f>ROUND(INDEX('INPP base jul 2019'!$C$9:$N$1048576,MATCH('INPP ponderado'!$B48,'INPP base jul 2019'!$B$9:$B$1048576,0),MATCH('INPP ponderado'!F$10,'INPP base jul 2019'!$C$8:$N$8,0)),5)</f>
        <v>59.774819999999998</v>
      </c>
      <c r="G48" s="260">
        <f>ROUND(INDEX('INPP base jul 2019'!$C$9:$N$1048576,MATCH('INPP ponderado'!$B48,'INPP base jul 2019'!$B$9:$B$1048576,0),MATCH('INPP ponderado'!G$10,'INPP base jul 2019'!$C$8:$N$8,0)),5)</f>
        <v>68.925150000000002</v>
      </c>
      <c r="H48" s="260">
        <f>ROUND(INDEX('INPP base jul 2019'!$C$9:$N$1048576,MATCH('INPP ponderado'!$B48,'INPP base jul 2019'!$B$9:$B$1048576,0),MATCH('INPP ponderado'!H$10,'INPP base jul 2019'!$C$8:$N$8,0)),5)</f>
        <v>63.593449999999997</v>
      </c>
      <c r="I48" s="260">
        <f>ROUND(INDEX('INPP base jul 2019'!$C$9:$N$1048576,MATCH('INPP ponderado'!$B48,'INPP base jul 2019'!$B$9:$B$1048576,0),MATCH('INPP ponderado'!I$10,'INPP base jul 2019'!$C$8:$N$8,0)),5)</f>
        <v>64.813540000000003</v>
      </c>
      <c r="J48" s="260">
        <f>ROUND(INDEX('INPP base jul 2019'!$C$9:$N$1048576,MATCH('INPP ponderado'!$B48,'INPP base jul 2019'!$B$9:$B$1048576,0),MATCH('INPP ponderado'!J$10,'INPP base jul 2019'!$C$8:$N$8,0)),5)</f>
        <v>65.254019999999997</v>
      </c>
      <c r="K48" s="260">
        <f>ROUND(INDEX('INPP base jul 2019'!$C$9:$N$1048576,MATCH('INPP ponderado'!$B48,'INPP base jul 2019'!$B$9:$B$1048576,0),MATCH('INPP ponderado'!K$10,'INPP base jul 2019'!$C$8:$N$8,0)),5)</f>
        <v>76.784989999999993</v>
      </c>
      <c r="L48" s="260">
        <f>ROUND(INDEX('INPP base jul 2019'!$C$9:$N$1048576,MATCH('INPP ponderado'!$B48,'INPP base jul 2019'!$B$9:$B$1048576,0),MATCH('INPP ponderado'!L$10,'INPP base jul 2019'!$C$8:$N$8,0)),5)</f>
        <v>65.613789999999995</v>
      </c>
      <c r="M48" s="260">
        <f>ROUND(INDEX('INPP base jul 2019'!$C$9:$N$1048576,MATCH('INPP ponderado'!$B48,'INPP base jul 2019'!$B$9:$B$1048576,0),MATCH('INPP ponderado'!M$10,'INPP base jul 2019'!$C$8:$N$8,0)),5)</f>
        <v>70.971860000000007</v>
      </c>
      <c r="N48" s="260">
        <f>ROUND(INDEX('INPP base jul 2019'!$C$9:$N$1048576,MATCH('INPP ponderado'!$B48,'INPP base jul 2019'!$B$9:$B$1048576,0),MATCH('INPP ponderado'!N$10,'INPP base jul 2019'!$C$8:$N$8,0)),5)</f>
        <v>62.942549999999997</v>
      </c>
      <c r="O48" s="260">
        <f t="shared" si="0"/>
        <v>67.593509999999995</v>
      </c>
      <c r="P48" s="261"/>
      <c r="Q48" s="261"/>
      <c r="R48" s="262"/>
      <c r="S48" s="263"/>
    </row>
    <row r="49" spans="1:19" s="264" customFormat="1" x14ac:dyDescent="0.3">
      <c r="A49" s="258"/>
      <c r="B49" s="259">
        <v>40238</v>
      </c>
      <c r="C49" s="260">
        <f>ROUND(INDEX('INPP base jul 2019'!$C$9:$N$1048576,MATCH('INPP ponderado'!$B49,'INPP base jul 2019'!$B$9:$B$1048576,0),MATCH('INPP ponderado'!C$10,'INPP base jul 2019'!$C$8:$N$8,0)),5)</f>
        <v>63.688699999999997</v>
      </c>
      <c r="D49" s="260">
        <f>ROUND(INDEX('INPP base jul 2019'!$C$9:$N$1048576,MATCH('INPP ponderado'!$B49,'INPP base jul 2019'!$B$9:$B$1048576,0),MATCH('INPP ponderado'!D$10,'INPP base jul 2019'!$C$8:$N$8,0)),5)</f>
        <v>65.508349999999993</v>
      </c>
      <c r="E49" s="260">
        <f>ROUND(INDEX('INPP base jul 2019'!$C$9:$N$1048576,MATCH('INPP ponderado'!$B49,'INPP base jul 2019'!$B$9:$B$1048576,0),MATCH('INPP ponderado'!E$10,'INPP base jul 2019'!$C$8:$N$8,0)),5)</f>
        <v>68.801550000000006</v>
      </c>
      <c r="F49" s="260">
        <f>ROUND(INDEX('INPP base jul 2019'!$C$9:$N$1048576,MATCH('INPP ponderado'!$B49,'INPP base jul 2019'!$B$9:$B$1048576,0),MATCH('INPP ponderado'!F$10,'INPP base jul 2019'!$C$8:$N$8,0)),5)</f>
        <v>60.636200000000002</v>
      </c>
      <c r="G49" s="260">
        <f>ROUND(INDEX('INPP base jul 2019'!$C$9:$N$1048576,MATCH('INPP ponderado'!$B49,'INPP base jul 2019'!$B$9:$B$1048576,0),MATCH('INPP ponderado'!G$10,'INPP base jul 2019'!$C$8:$N$8,0)),5)</f>
        <v>69.374740000000003</v>
      </c>
      <c r="H49" s="260">
        <f>ROUND(INDEX('INPP base jul 2019'!$C$9:$N$1048576,MATCH('INPP ponderado'!$B49,'INPP base jul 2019'!$B$9:$B$1048576,0),MATCH('INPP ponderado'!H$10,'INPP base jul 2019'!$C$8:$N$8,0)),5)</f>
        <v>64.832310000000007</v>
      </c>
      <c r="I49" s="260">
        <f>ROUND(INDEX('INPP base jul 2019'!$C$9:$N$1048576,MATCH('INPP ponderado'!$B49,'INPP base jul 2019'!$B$9:$B$1048576,0),MATCH('INPP ponderado'!I$10,'INPP base jul 2019'!$C$8:$N$8,0)),5)</f>
        <v>65.210710000000006</v>
      </c>
      <c r="J49" s="260">
        <f>ROUND(INDEX('INPP base jul 2019'!$C$9:$N$1048576,MATCH('INPP ponderado'!$B49,'INPP base jul 2019'!$B$9:$B$1048576,0),MATCH('INPP ponderado'!J$10,'INPP base jul 2019'!$C$8:$N$8,0)),5)</f>
        <v>64.441810000000004</v>
      </c>
      <c r="K49" s="260">
        <f>ROUND(INDEX('INPP base jul 2019'!$C$9:$N$1048576,MATCH('INPP ponderado'!$B49,'INPP base jul 2019'!$B$9:$B$1048576,0),MATCH('INPP ponderado'!K$10,'INPP base jul 2019'!$C$8:$N$8,0)),5)</f>
        <v>76.473939999999999</v>
      </c>
      <c r="L49" s="260">
        <f>ROUND(INDEX('INPP base jul 2019'!$C$9:$N$1048576,MATCH('INPP ponderado'!$B49,'INPP base jul 2019'!$B$9:$B$1048576,0),MATCH('INPP ponderado'!L$10,'INPP base jul 2019'!$C$8:$N$8,0)),5)</f>
        <v>65.868719999999996</v>
      </c>
      <c r="M49" s="260">
        <f>ROUND(INDEX('INPP base jul 2019'!$C$9:$N$1048576,MATCH('INPP ponderado'!$B49,'INPP base jul 2019'!$B$9:$B$1048576,0),MATCH('INPP ponderado'!M$10,'INPP base jul 2019'!$C$8:$N$8,0)),5)</f>
        <v>70.260490000000004</v>
      </c>
      <c r="N49" s="260">
        <f>ROUND(INDEX('INPP base jul 2019'!$C$9:$N$1048576,MATCH('INPP ponderado'!$B49,'INPP base jul 2019'!$B$9:$B$1048576,0),MATCH('INPP ponderado'!N$10,'INPP base jul 2019'!$C$8:$N$8,0)),5)</f>
        <v>63.074800000000003</v>
      </c>
      <c r="O49" s="260">
        <f t="shared" si="0"/>
        <v>67.642189999999999</v>
      </c>
      <c r="P49" s="261"/>
      <c r="Q49" s="261"/>
      <c r="R49" s="262"/>
      <c r="S49" s="263"/>
    </row>
    <row r="50" spans="1:19" s="264" customFormat="1" x14ac:dyDescent="0.3">
      <c r="A50" s="258"/>
      <c r="B50" s="259">
        <v>40269</v>
      </c>
      <c r="C50" s="260">
        <f>ROUND(INDEX('INPP base jul 2019'!$C$9:$N$1048576,MATCH('INPP ponderado'!$B50,'INPP base jul 2019'!$B$9:$B$1048576,0),MATCH('INPP ponderado'!C$10,'INPP base jul 2019'!$C$8:$N$8,0)),5)</f>
        <v>63.845120000000001</v>
      </c>
      <c r="D50" s="260">
        <f>ROUND(INDEX('INPP base jul 2019'!$C$9:$N$1048576,MATCH('INPP ponderado'!$B50,'INPP base jul 2019'!$B$9:$B$1048576,0),MATCH('INPP ponderado'!D$10,'INPP base jul 2019'!$C$8:$N$8,0)),5)</f>
        <v>66.083709999999996</v>
      </c>
      <c r="E50" s="260">
        <f>ROUND(INDEX('INPP base jul 2019'!$C$9:$N$1048576,MATCH('INPP ponderado'!$B50,'INPP base jul 2019'!$B$9:$B$1048576,0),MATCH('INPP ponderado'!E$10,'INPP base jul 2019'!$C$8:$N$8,0)),5)</f>
        <v>68.862020000000001</v>
      </c>
      <c r="F50" s="260">
        <f>ROUND(INDEX('INPP base jul 2019'!$C$9:$N$1048576,MATCH('INPP ponderado'!$B50,'INPP base jul 2019'!$B$9:$B$1048576,0),MATCH('INPP ponderado'!F$10,'INPP base jul 2019'!$C$8:$N$8,0)),5)</f>
        <v>61.222450000000002</v>
      </c>
      <c r="G50" s="260">
        <f>ROUND(INDEX('INPP base jul 2019'!$C$9:$N$1048576,MATCH('INPP ponderado'!$B50,'INPP base jul 2019'!$B$9:$B$1048576,0),MATCH('INPP ponderado'!G$10,'INPP base jul 2019'!$C$8:$N$8,0)),5)</f>
        <v>69.526799999999994</v>
      </c>
      <c r="H50" s="260">
        <f>ROUND(INDEX('INPP base jul 2019'!$C$9:$N$1048576,MATCH('INPP ponderado'!$B50,'INPP base jul 2019'!$B$9:$B$1048576,0),MATCH('INPP ponderado'!H$10,'INPP base jul 2019'!$C$8:$N$8,0)),5)</f>
        <v>66.059460000000001</v>
      </c>
      <c r="I50" s="260">
        <f>ROUND(INDEX('INPP base jul 2019'!$C$9:$N$1048576,MATCH('INPP ponderado'!$B50,'INPP base jul 2019'!$B$9:$B$1048576,0),MATCH('INPP ponderado'!I$10,'INPP base jul 2019'!$C$8:$N$8,0)),5)</f>
        <v>65.267989999999998</v>
      </c>
      <c r="J50" s="260">
        <f>ROUND(INDEX('INPP base jul 2019'!$C$9:$N$1048576,MATCH('INPP ponderado'!$B50,'INPP base jul 2019'!$B$9:$B$1048576,0),MATCH('INPP ponderado'!J$10,'INPP base jul 2019'!$C$8:$N$8,0)),5)</f>
        <v>63.578400000000002</v>
      </c>
      <c r="K50" s="260">
        <f>ROUND(INDEX('INPP base jul 2019'!$C$9:$N$1048576,MATCH('INPP ponderado'!$B50,'INPP base jul 2019'!$B$9:$B$1048576,0),MATCH('INPP ponderado'!K$10,'INPP base jul 2019'!$C$8:$N$8,0)),5)</f>
        <v>75.483469999999997</v>
      </c>
      <c r="L50" s="260">
        <f>ROUND(INDEX('INPP base jul 2019'!$C$9:$N$1048576,MATCH('INPP ponderado'!$B50,'INPP base jul 2019'!$B$9:$B$1048576,0),MATCH('INPP ponderado'!L$10,'INPP base jul 2019'!$C$8:$N$8,0)),5)</f>
        <v>66.188199999999995</v>
      </c>
      <c r="M50" s="260">
        <f>ROUND(INDEX('INPP base jul 2019'!$C$9:$N$1048576,MATCH('INPP ponderado'!$B50,'INPP base jul 2019'!$B$9:$B$1048576,0),MATCH('INPP ponderado'!M$10,'INPP base jul 2019'!$C$8:$N$8,0)),5)</f>
        <v>69.960229999999996</v>
      </c>
      <c r="N50" s="260">
        <f>ROUND(INDEX('INPP base jul 2019'!$C$9:$N$1048576,MATCH('INPP ponderado'!$B50,'INPP base jul 2019'!$B$9:$B$1048576,0),MATCH('INPP ponderado'!N$10,'INPP base jul 2019'!$C$8:$N$8,0)),5)</f>
        <v>63.018120000000003</v>
      </c>
      <c r="O50" s="260">
        <f t="shared" si="0"/>
        <v>67.591449999999995</v>
      </c>
      <c r="P50" s="261"/>
      <c r="Q50" s="261"/>
      <c r="R50" s="262"/>
      <c r="S50" s="263"/>
    </row>
    <row r="51" spans="1:19" s="264" customFormat="1" x14ac:dyDescent="0.3">
      <c r="A51" s="258"/>
      <c r="B51" s="259">
        <v>40299</v>
      </c>
      <c r="C51" s="260">
        <f>ROUND(INDEX('INPP base jul 2019'!$C$9:$N$1048576,MATCH('INPP ponderado'!$B51,'INPP base jul 2019'!$B$9:$B$1048576,0),MATCH('INPP ponderado'!C$10,'INPP base jul 2019'!$C$8:$N$8,0)),5)</f>
        <v>64.000709999999998</v>
      </c>
      <c r="D51" s="260">
        <f>ROUND(INDEX('INPP base jul 2019'!$C$9:$N$1048576,MATCH('INPP ponderado'!$B51,'INPP base jul 2019'!$B$9:$B$1048576,0),MATCH('INPP ponderado'!D$10,'INPP base jul 2019'!$C$8:$N$8,0)),5)</f>
        <v>66.263760000000005</v>
      </c>
      <c r="E51" s="260">
        <f>ROUND(INDEX('INPP base jul 2019'!$C$9:$N$1048576,MATCH('INPP ponderado'!$B51,'INPP base jul 2019'!$B$9:$B$1048576,0),MATCH('INPP ponderado'!E$10,'INPP base jul 2019'!$C$8:$N$8,0)),5)</f>
        <v>69.184250000000006</v>
      </c>
      <c r="F51" s="260">
        <f>ROUND(INDEX('INPP base jul 2019'!$C$9:$N$1048576,MATCH('INPP ponderado'!$B51,'INPP base jul 2019'!$B$9:$B$1048576,0),MATCH('INPP ponderado'!F$10,'INPP base jul 2019'!$C$8:$N$8,0)),5)</f>
        <v>61.881830000000001</v>
      </c>
      <c r="G51" s="260">
        <f>ROUND(INDEX('INPP base jul 2019'!$C$9:$N$1048576,MATCH('INPP ponderado'!$B51,'INPP base jul 2019'!$B$9:$B$1048576,0),MATCH('INPP ponderado'!G$10,'INPP base jul 2019'!$C$8:$N$8,0)),5)</f>
        <v>69.373630000000006</v>
      </c>
      <c r="H51" s="260">
        <f>ROUND(INDEX('INPP base jul 2019'!$C$9:$N$1048576,MATCH('INPP ponderado'!$B51,'INPP base jul 2019'!$B$9:$B$1048576,0),MATCH('INPP ponderado'!H$10,'INPP base jul 2019'!$C$8:$N$8,0)),5)</f>
        <v>65.914550000000006</v>
      </c>
      <c r="I51" s="260">
        <f>ROUND(INDEX('INPP base jul 2019'!$C$9:$N$1048576,MATCH('INPP ponderado'!$B51,'INPP base jul 2019'!$B$9:$B$1048576,0),MATCH('INPP ponderado'!I$10,'INPP base jul 2019'!$C$8:$N$8,0)),5)</f>
        <v>65.9452</v>
      </c>
      <c r="J51" s="260">
        <f>ROUND(INDEX('INPP base jul 2019'!$C$9:$N$1048576,MATCH('INPP ponderado'!$B51,'INPP base jul 2019'!$B$9:$B$1048576,0),MATCH('INPP ponderado'!J$10,'INPP base jul 2019'!$C$8:$N$8,0)),5)</f>
        <v>64.57499</v>
      </c>
      <c r="K51" s="260">
        <f>ROUND(INDEX('INPP base jul 2019'!$C$9:$N$1048576,MATCH('INPP ponderado'!$B51,'INPP base jul 2019'!$B$9:$B$1048576,0),MATCH('INPP ponderado'!K$10,'INPP base jul 2019'!$C$8:$N$8,0)),5)</f>
        <v>75.752030000000005</v>
      </c>
      <c r="L51" s="260">
        <f>ROUND(INDEX('INPP base jul 2019'!$C$9:$N$1048576,MATCH('INPP ponderado'!$B51,'INPP base jul 2019'!$B$9:$B$1048576,0),MATCH('INPP ponderado'!L$10,'INPP base jul 2019'!$C$8:$N$8,0)),5)</f>
        <v>65.708780000000004</v>
      </c>
      <c r="M51" s="260">
        <f>ROUND(INDEX('INPP base jul 2019'!$C$9:$N$1048576,MATCH('INPP ponderado'!$B51,'INPP base jul 2019'!$B$9:$B$1048576,0),MATCH('INPP ponderado'!M$10,'INPP base jul 2019'!$C$8:$N$8,0)),5)</f>
        <v>70.945449999999994</v>
      </c>
      <c r="N51" s="260">
        <f>ROUND(INDEX('INPP base jul 2019'!$C$9:$N$1048576,MATCH('INPP ponderado'!$B51,'INPP base jul 2019'!$B$9:$B$1048576,0),MATCH('INPP ponderado'!N$10,'INPP base jul 2019'!$C$8:$N$8,0)),5)</f>
        <v>64.336799999999997</v>
      </c>
      <c r="O51" s="260">
        <f t="shared" si="0"/>
        <v>68.055189999999996</v>
      </c>
      <c r="P51" s="261"/>
      <c r="Q51" s="261"/>
      <c r="R51" s="262"/>
      <c r="S51" s="263"/>
    </row>
    <row r="52" spans="1:19" s="264" customFormat="1" x14ac:dyDescent="0.3">
      <c r="A52" s="258"/>
      <c r="B52" s="259">
        <v>40330</v>
      </c>
      <c r="C52" s="260">
        <f>ROUND(INDEX('INPP base jul 2019'!$C$9:$N$1048576,MATCH('INPP ponderado'!$B52,'INPP base jul 2019'!$B$9:$B$1048576,0),MATCH('INPP ponderado'!C$10,'INPP base jul 2019'!$C$8:$N$8,0)),5)</f>
        <v>64.115729999999999</v>
      </c>
      <c r="D52" s="260">
        <f>ROUND(INDEX('INPP base jul 2019'!$C$9:$N$1048576,MATCH('INPP ponderado'!$B52,'INPP base jul 2019'!$B$9:$B$1048576,0),MATCH('INPP ponderado'!D$10,'INPP base jul 2019'!$C$8:$N$8,0)),5)</f>
        <v>66.316829999999996</v>
      </c>
      <c r="E52" s="260">
        <f>ROUND(INDEX('INPP base jul 2019'!$C$9:$N$1048576,MATCH('INPP ponderado'!$B52,'INPP base jul 2019'!$B$9:$B$1048576,0),MATCH('INPP ponderado'!E$10,'INPP base jul 2019'!$C$8:$N$8,0)),5)</f>
        <v>69.297110000000004</v>
      </c>
      <c r="F52" s="260">
        <f>ROUND(INDEX('INPP base jul 2019'!$C$9:$N$1048576,MATCH('INPP ponderado'!$B52,'INPP base jul 2019'!$B$9:$B$1048576,0),MATCH('INPP ponderado'!F$10,'INPP base jul 2019'!$C$8:$N$8,0)),5)</f>
        <v>62.103439999999999</v>
      </c>
      <c r="G52" s="260">
        <f>ROUND(INDEX('INPP base jul 2019'!$C$9:$N$1048576,MATCH('INPP ponderado'!$B52,'INPP base jul 2019'!$B$9:$B$1048576,0),MATCH('INPP ponderado'!G$10,'INPP base jul 2019'!$C$8:$N$8,0)),5)</f>
        <v>70.177480000000003</v>
      </c>
      <c r="H52" s="260">
        <f>ROUND(INDEX('INPP base jul 2019'!$C$9:$N$1048576,MATCH('INPP ponderado'!$B52,'INPP base jul 2019'!$B$9:$B$1048576,0),MATCH('INPP ponderado'!H$10,'INPP base jul 2019'!$C$8:$N$8,0)),5)</f>
        <v>66.099230000000006</v>
      </c>
      <c r="I52" s="260">
        <f>ROUND(INDEX('INPP base jul 2019'!$C$9:$N$1048576,MATCH('INPP ponderado'!$B52,'INPP base jul 2019'!$B$9:$B$1048576,0),MATCH('INPP ponderado'!I$10,'INPP base jul 2019'!$C$8:$N$8,0)),5)</f>
        <v>65.709469999999996</v>
      </c>
      <c r="J52" s="260">
        <f>ROUND(INDEX('INPP base jul 2019'!$C$9:$N$1048576,MATCH('INPP ponderado'!$B52,'INPP base jul 2019'!$B$9:$B$1048576,0),MATCH('INPP ponderado'!J$10,'INPP base jul 2019'!$C$8:$N$8,0)),5)</f>
        <v>64.61233</v>
      </c>
      <c r="K52" s="260">
        <f>ROUND(INDEX('INPP base jul 2019'!$C$9:$N$1048576,MATCH('INPP ponderado'!$B52,'INPP base jul 2019'!$B$9:$B$1048576,0),MATCH('INPP ponderado'!K$10,'INPP base jul 2019'!$C$8:$N$8,0)),5)</f>
        <v>75.961290000000005</v>
      </c>
      <c r="L52" s="260">
        <f>ROUND(INDEX('INPP base jul 2019'!$C$9:$N$1048576,MATCH('INPP ponderado'!$B52,'INPP base jul 2019'!$B$9:$B$1048576,0),MATCH('INPP ponderado'!L$10,'INPP base jul 2019'!$C$8:$N$8,0)),5)</f>
        <v>65.604290000000006</v>
      </c>
      <c r="M52" s="260">
        <f>ROUND(INDEX('INPP base jul 2019'!$C$9:$N$1048576,MATCH('INPP ponderado'!$B52,'INPP base jul 2019'!$B$9:$B$1048576,0),MATCH('INPP ponderado'!M$10,'INPP base jul 2019'!$C$8:$N$8,0)),5)</f>
        <v>71.046769999999995</v>
      </c>
      <c r="N52" s="260">
        <f>ROUND(INDEX('INPP base jul 2019'!$C$9:$N$1048576,MATCH('INPP ponderado'!$B52,'INPP base jul 2019'!$B$9:$B$1048576,0),MATCH('INPP ponderado'!N$10,'INPP base jul 2019'!$C$8:$N$8,0)),5)</f>
        <v>64.68074</v>
      </c>
      <c r="O52" s="260">
        <f t="shared" si="0"/>
        <v>68.175299999999993</v>
      </c>
      <c r="P52" s="261"/>
      <c r="Q52" s="261"/>
      <c r="R52" s="262"/>
      <c r="S52" s="263"/>
    </row>
    <row r="53" spans="1:19" s="264" customFormat="1" x14ac:dyDescent="0.3">
      <c r="A53" s="258"/>
      <c r="B53" s="259">
        <v>40360</v>
      </c>
      <c r="C53" s="260">
        <f>ROUND(INDEX('INPP base jul 2019'!$C$9:$N$1048576,MATCH('INPP ponderado'!$B53,'INPP base jul 2019'!$B$9:$B$1048576,0),MATCH('INPP ponderado'!C$10,'INPP base jul 2019'!$C$8:$N$8,0)),5)</f>
        <v>63.980220000000003</v>
      </c>
      <c r="D53" s="260">
        <f>ROUND(INDEX('INPP base jul 2019'!$C$9:$N$1048576,MATCH('INPP ponderado'!$B53,'INPP base jul 2019'!$B$9:$B$1048576,0),MATCH('INPP ponderado'!D$10,'INPP base jul 2019'!$C$8:$N$8,0)),5)</f>
        <v>66.352050000000006</v>
      </c>
      <c r="E53" s="260">
        <f>ROUND(INDEX('INPP base jul 2019'!$C$9:$N$1048576,MATCH('INPP ponderado'!$B53,'INPP base jul 2019'!$B$9:$B$1048576,0),MATCH('INPP ponderado'!E$10,'INPP base jul 2019'!$C$8:$N$8,0)),5)</f>
        <v>69.309020000000004</v>
      </c>
      <c r="F53" s="260">
        <f>ROUND(INDEX('INPP base jul 2019'!$C$9:$N$1048576,MATCH('INPP ponderado'!$B53,'INPP base jul 2019'!$B$9:$B$1048576,0),MATCH('INPP ponderado'!F$10,'INPP base jul 2019'!$C$8:$N$8,0)),5)</f>
        <v>62.473649999999999</v>
      </c>
      <c r="G53" s="260">
        <f>ROUND(INDEX('INPP base jul 2019'!$C$9:$N$1048576,MATCH('INPP ponderado'!$B53,'INPP base jul 2019'!$B$9:$B$1048576,0),MATCH('INPP ponderado'!G$10,'INPP base jul 2019'!$C$8:$N$8,0)),5)</f>
        <v>70.227620000000002</v>
      </c>
      <c r="H53" s="260">
        <f>ROUND(INDEX('INPP base jul 2019'!$C$9:$N$1048576,MATCH('INPP ponderado'!$B53,'INPP base jul 2019'!$B$9:$B$1048576,0),MATCH('INPP ponderado'!H$10,'INPP base jul 2019'!$C$8:$N$8,0)),5)</f>
        <v>66.13682</v>
      </c>
      <c r="I53" s="260">
        <f>ROUND(INDEX('INPP base jul 2019'!$C$9:$N$1048576,MATCH('INPP ponderado'!$B53,'INPP base jul 2019'!$B$9:$B$1048576,0),MATCH('INPP ponderado'!I$10,'INPP base jul 2019'!$C$8:$N$8,0)),5)</f>
        <v>66.29522</v>
      </c>
      <c r="J53" s="260">
        <f>ROUND(INDEX('INPP base jul 2019'!$C$9:$N$1048576,MATCH('INPP ponderado'!$B53,'INPP base jul 2019'!$B$9:$B$1048576,0),MATCH('INPP ponderado'!J$10,'INPP base jul 2019'!$C$8:$N$8,0)),5)</f>
        <v>64.8904</v>
      </c>
      <c r="K53" s="260">
        <f>ROUND(INDEX('INPP base jul 2019'!$C$9:$N$1048576,MATCH('INPP ponderado'!$B53,'INPP base jul 2019'!$B$9:$B$1048576,0),MATCH('INPP ponderado'!K$10,'INPP base jul 2019'!$C$8:$N$8,0)),5)</f>
        <v>75.866640000000004</v>
      </c>
      <c r="L53" s="260">
        <f>ROUND(INDEX('INPP base jul 2019'!$C$9:$N$1048576,MATCH('INPP ponderado'!$B53,'INPP base jul 2019'!$B$9:$B$1048576,0),MATCH('INPP ponderado'!L$10,'INPP base jul 2019'!$C$8:$N$8,0)),5)</f>
        <v>65.485780000000005</v>
      </c>
      <c r="M53" s="260">
        <f>ROUND(INDEX('INPP base jul 2019'!$C$9:$N$1048576,MATCH('INPP ponderado'!$B53,'INPP base jul 2019'!$B$9:$B$1048576,0),MATCH('INPP ponderado'!M$10,'INPP base jul 2019'!$C$8:$N$8,0)),5)</f>
        <v>71.574340000000007</v>
      </c>
      <c r="N53" s="260">
        <f>ROUND(INDEX('INPP base jul 2019'!$C$9:$N$1048576,MATCH('INPP ponderado'!$B53,'INPP base jul 2019'!$B$9:$B$1048576,0),MATCH('INPP ponderado'!N$10,'INPP base jul 2019'!$C$8:$N$8,0)),5)</f>
        <v>64.462609999999998</v>
      </c>
      <c r="O53" s="260">
        <f t="shared" si="0"/>
        <v>68.339969999999994</v>
      </c>
      <c r="P53" s="261"/>
      <c r="Q53" s="261"/>
      <c r="R53" s="262"/>
      <c r="S53" s="263"/>
    </row>
    <row r="54" spans="1:19" s="264" customFormat="1" x14ac:dyDescent="0.3">
      <c r="A54" s="258"/>
      <c r="B54" s="259">
        <v>40391</v>
      </c>
      <c r="C54" s="260">
        <f>ROUND(INDEX('INPP base jul 2019'!$C$9:$N$1048576,MATCH('INPP ponderado'!$B54,'INPP base jul 2019'!$B$9:$B$1048576,0),MATCH('INPP ponderado'!C$10,'INPP base jul 2019'!$C$8:$N$8,0)),5)</f>
        <v>63.969760000000001</v>
      </c>
      <c r="D54" s="260">
        <f>ROUND(INDEX('INPP base jul 2019'!$C$9:$N$1048576,MATCH('INPP ponderado'!$B54,'INPP base jul 2019'!$B$9:$B$1048576,0),MATCH('INPP ponderado'!D$10,'INPP base jul 2019'!$C$8:$N$8,0)),5)</f>
        <v>66.406109999999998</v>
      </c>
      <c r="E54" s="260">
        <f>ROUND(INDEX('INPP base jul 2019'!$C$9:$N$1048576,MATCH('INPP ponderado'!$B54,'INPP base jul 2019'!$B$9:$B$1048576,0),MATCH('INPP ponderado'!E$10,'INPP base jul 2019'!$C$8:$N$8,0)),5)</f>
        <v>69.178120000000007</v>
      </c>
      <c r="F54" s="260">
        <f>ROUND(INDEX('INPP base jul 2019'!$C$9:$N$1048576,MATCH('INPP ponderado'!$B54,'INPP base jul 2019'!$B$9:$B$1048576,0),MATCH('INPP ponderado'!F$10,'INPP base jul 2019'!$C$8:$N$8,0)),5)</f>
        <v>62.481430000000003</v>
      </c>
      <c r="G54" s="260">
        <f>ROUND(INDEX('INPP base jul 2019'!$C$9:$N$1048576,MATCH('INPP ponderado'!$B54,'INPP base jul 2019'!$B$9:$B$1048576,0),MATCH('INPP ponderado'!G$10,'INPP base jul 2019'!$C$8:$N$8,0)),5)</f>
        <v>69.971980000000002</v>
      </c>
      <c r="H54" s="260">
        <f>ROUND(INDEX('INPP base jul 2019'!$C$9:$N$1048576,MATCH('INPP ponderado'!$B54,'INPP base jul 2019'!$B$9:$B$1048576,0),MATCH('INPP ponderado'!H$10,'INPP base jul 2019'!$C$8:$N$8,0)),5)</f>
        <v>66.88673</v>
      </c>
      <c r="I54" s="260">
        <f>ROUND(INDEX('INPP base jul 2019'!$C$9:$N$1048576,MATCH('INPP ponderado'!$B54,'INPP base jul 2019'!$B$9:$B$1048576,0),MATCH('INPP ponderado'!I$10,'INPP base jul 2019'!$C$8:$N$8,0)),5)</f>
        <v>65.764160000000004</v>
      </c>
      <c r="J54" s="260">
        <f>ROUND(INDEX('INPP base jul 2019'!$C$9:$N$1048576,MATCH('INPP ponderado'!$B54,'INPP base jul 2019'!$B$9:$B$1048576,0),MATCH('INPP ponderado'!J$10,'INPP base jul 2019'!$C$8:$N$8,0)),5)</f>
        <v>65.03331</v>
      </c>
      <c r="K54" s="260">
        <f>ROUND(INDEX('INPP base jul 2019'!$C$9:$N$1048576,MATCH('INPP ponderado'!$B54,'INPP base jul 2019'!$B$9:$B$1048576,0),MATCH('INPP ponderado'!K$10,'INPP base jul 2019'!$C$8:$N$8,0)),5)</f>
        <v>75.586330000000004</v>
      </c>
      <c r="L54" s="260">
        <f>ROUND(INDEX('INPP base jul 2019'!$C$9:$N$1048576,MATCH('INPP ponderado'!$B54,'INPP base jul 2019'!$B$9:$B$1048576,0),MATCH('INPP ponderado'!L$10,'INPP base jul 2019'!$C$8:$N$8,0)),5)</f>
        <v>66.361999999999995</v>
      </c>
      <c r="M54" s="260">
        <f>ROUND(INDEX('INPP base jul 2019'!$C$9:$N$1048576,MATCH('INPP ponderado'!$B54,'INPP base jul 2019'!$B$9:$B$1048576,0),MATCH('INPP ponderado'!M$10,'INPP base jul 2019'!$C$8:$N$8,0)),5)</f>
        <v>71.29213</v>
      </c>
      <c r="N54" s="260">
        <f>ROUND(INDEX('INPP base jul 2019'!$C$9:$N$1048576,MATCH('INPP ponderado'!$B54,'INPP base jul 2019'!$B$9:$B$1048576,0),MATCH('INPP ponderado'!N$10,'INPP base jul 2019'!$C$8:$N$8,0)),5)</f>
        <v>64.620630000000006</v>
      </c>
      <c r="O54" s="260">
        <f t="shared" si="0"/>
        <v>68.28998</v>
      </c>
      <c r="P54" s="261"/>
      <c r="Q54" s="261"/>
      <c r="R54" s="262"/>
      <c r="S54" s="263"/>
    </row>
    <row r="55" spans="1:19" s="264" customFormat="1" x14ac:dyDescent="0.3">
      <c r="A55" s="258"/>
      <c r="B55" s="259">
        <v>40422</v>
      </c>
      <c r="C55" s="260">
        <f>ROUND(INDEX('INPP base jul 2019'!$C$9:$N$1048576,MATCH('INPP ponderado'!$B55,'INPP base jul 2019'!$B$9:$B$1048576,0),MATCH('INPP ponderado'!C$10,'INPP base jul 2019'!$C$8:$N$8,0)),5)</f>
        <v>63.933369999999996</v>
      </c>
      <c r="D55" s="260">
        <f>ROUND(INDEX('INPP base jul 2019'!$C$9:$N$1048576,MATCH('INPP ponderado'!$B55,'INPP base jul 2019'!$B$9:$B$1048576,0),MATCH('INPP ponderado'!D$10,'INPP base jul 2019'!$C$8:$N$8,0)),5)</f>
        <v>66.442319999999995</v>
      </c>
      <c r="E55" s="260">
        <f>ROUND(INDEX('INPP base jul 2019'!$C$9:$N$1048576,MATCH('INPP ponderado'!$B55,'INPP base jul 2019'!$B$9:$B$1048576,0),MATCH('INPP ponderado'!E$10,'INPP base jul 2019'!$C$8:$N$8,0)),5)</f>
        <v>69.423500000000004</v>
      </c>
      <c r="F55" s="260">
        <f>ROUND(INDEX('INPP base jul 2019'!$C$9:$N$1048576,MATCH('INPP ponderado'!$B55,'INPP base jul 2019'!$B$9:$B$1048576,0),MATCH('INPP ponderado'!F$10,'INPP base jul 2019'!$C$8:$N$8,0)),5)</f>
        <v>62.443069999999999</v>
      </c>
      <c r="G55" s="260">
        <f>ROUND(INDEX('INPP base jul 2019'!$C$9:$N$1048576,MATCH('INPP ponderado'!$B55,'INPP base jul 2019'!$B$9:$B$1048576,0),MATCH('INPP ponderado'!G$10,'INPP base jul 2019'!$C$8:$N$8,0)),5)</f>
        <v>69.981890000000007</v>
      </c>
      <c r="H55" s="260">
        <f>ROUND(INDEX('INPP base jul 2019'!$C$9:$N$1048576,MATCH('INPP ponderado'!$B55,'INPP base jul 2019'!$B$9:$B$1048576,0),MATCH('INPP ponderado'!H$10,'INPP base jul 2019'!$C$8:$N$8,0)),5)</f>
        <v>68.233999999999995</v>
      </c>
      <c r="I55" s="260">
        <f>ROUND(INDEX('INPP base jul 2019'!$C$9:$N$1048576,MATCH('INPP ponderado'!$B55,'INPP base jul 2019'!$B$9:$B$1048576,0),MATCH('INPP ponderado'!I$10,'INPP base jul 2019'!$C$8:$N$8,0)),5)</f>
        <v>65.491759999999999</v>
      </c>
      <c r="J55" s="260">
        <f>ROUND(INDEX('INPP base jul 2019'!$C$9:$N$1048576,MATCH('INPP ponderado'!$B55,'INPP base jul 2019'!$B$9:$B$1048576,0),MATCH('INPP ponderado'!J$10,'INPP base jul 2019'!$C$8:$N$8,0)),5)</f>
        <v>65.28716</v>
      </c>
      <c r="K55" s="260">
        <f>ROUND(INDEX('INPP base jul 2019'!$C$9:$N$1048576,MATCH('INPP ponderado'!$B55,'INPP base jul 2019'!$B$9:$B$1048576,0),MATCH('INPP ponderado'!K$10,'INPP base jul 2019'!$C$8:$N$8,0)),5)</f>
        <v>75.511179999999996</v>
      </c>
      <c r="L55" s="260">
        <f>ROUND(INDEX('INPP base jul 2019'!$C$9:$N$1048576,MATCH('INPP ponderado'!$B55,'INPP base jul 2019'!$B$9:$B$1048576,0),MATCH('INPP ponderado'!L$10,'INPP base jul 2019'!$C$8:$N$8,0)),5)</f>
        <v>66.699650000000005</v>
      </c>
      <c r="M55" s="260">
        <f>ROUND(INDEX('INPP base jul 2019'!$C$9:$N$1048576,MATCH('INPP ponderado'!$B55,'INPP base jul 2019'!$B$9:$B$1048576,0),MATCH('INPP ponderado'!M$10,'INPP base jul 2019'!$C$8:$N$8,0)),5)</f>
        <v>71.750100000000003</v>
      </c>
      <c r="N55" s="260">
        <f>ROUND(INDEX('INPP base jul 2019'!$C$9:$N$1048576,MATCH('INPP ponderado'!$B55,'INPP base jul 2019'!$B$9:$B$1048576,0),MATCH('INPP ponderado'!N$10,'INPP base jul 2019'!$C$8:$N$8,0)),5)</f>
        <v>65.708290000000005</v>
      </c>
      <c r="O55" s="260">
        <f t="shared" si="0"/>
        <v>68.553269999999998</v>
      </c>
      <c r="P55" s="261"/>
      <c r="Q55" s="261"/>
      <c r="R55" s="262"/>
      <c r="S55" s="263"/>
    </row>
    <row r="56" spans="1:19" s="264" customFormat="1" x14ac:dyDescent="0.3">
      <c r="A56" s="258"/>
      <c r="B56" s="259">
        <v>40452</v>
      </c>
      <c r="C56" s="260">
        <f>ROUND(INDEX('INPP base jul 2019'!$C$9:$N$1048576,MATCH('INPP ponderado'!$B56,'INPP base jul 2019'!$B$9:$B$1048576,0),MATCH('INPP ponderado'!C$10,'INPP base jul 2019'!$C$8:$N$8,0)),5)</f>
        <v>64.200220000000002</v>
      </c>
      <c r="D56" s="260">
        <f>ROUND(INDEX('INPP base jul 2019'!$C$9:$N$1048576,MATCH('INPP ponderado'!$B56,'INPP base jul 2019'!$B$9:$B$1048576,0),MATCH('INPP ponderado'!D$10,'INPP base jul 2019'!$C$8:$N$8,0)),5)</f>
        <v>66.561359999999993</v>
      </c>
      <c r="E56" s="260">
        <f>ROUND(INDEX('INPP base jul 2019'!$C$9:$N$1048576,MATCH('INPP ponderado'!$B56,'INPP base jul 2019'!$B$9:$B$1048576,0),MATCH('INPP ponderado'!E$10,'INPP base jul 2019'!$C$8:$N$8,0)),5)</f>
        <v>69.9392</v>
      </c>
      <c r="F56" s="260">
        <f>ROUND(INDEX('INPP base jul 2019'!$C$9:$N$1048576,MATCH('INPP ponderado'!$B56,'INPP base jul 2019'!$B$9:$B$1048576,0),MATCH('INPP ponderado'!F$10,'INPP base jul 2019'!$C$8:$N$8,0)),5)</f>
        <v>62.989080000000001</v>
      </c>
      <c r="G56" s="260">
        <f>ROUND(INDEX('INPP base jul 2019'!$C$9:$N$1048576,MATCH('INPP ponderado'!$B56,'INPP base jul 2019'!$B$9:$B$1048576,0),MATCH('INPP ponderado'!G$10,'INPP base jul 2019'!$C$8:$N$8,0)),5)</f>
        <v>70.035340000000005</v>
      </c>
      <c r="H56" s="260">
        <f>ROUND(INDEX('INPP base jul 2019'!$C$9:$N$1048576,MATCH('INPP ponderado'!$B56,'INPP base jul 2019'!$B$9:$B$1048576,0),MATCH('INPP ponderado'!H$10,'INPP base jul 2019'!$C$8:$N$8,0)),5)</f>
        <v>70.042450000000002</v>
      </c>
      <c r="I56" s="260">
        <f>ROUND(INDEX('INPP base jul 2019'!$C$9:$N$1048576,MATCH('INPP ponderado'!$B56,'INPP base jul 2019'!$B$9:$B$1048576,0),MATCH('INPP ponderado'!I$10,'INPP base jul 2019'!$C$8:$N$8,0)),5)</f>
        <v>65.626580000000004</v>
      </c>
      <c r="J56" s="260">
        <f>ROUND(INDEX('INPP base jul 2019'!$C$9:$N$1048576,MATCH('INPP ponderado'!$B56,'INPP base jul 2019'!$B$9:$B$1048576,0),MATCH('INPP ponderado'!J$10,'INPP base jul 2019'!$C$8:$N$8,0)),5)</f>
        <v>64.509929999999997</v>
      </c>
      <c r="K56" s="260">
        <f>ROUND(INDEX('INPP base jul 2019'!$C$9:$N$1048576,MATCH('INPP ponderado'!$B56,'INPP base jul 2019'!$B$9:$B$1048576,0),MATCH('INPP ponderado'!K$10,'INPP base jul 2019'!$C$8:$N$8,0)),5)</f>
        <v>75.064400000000006</v>
      </c>
      <c r="L56" s="260">
        <f>ROUND(INDEX('INPP base jul 2019'!$C$9:$N$1048576,MATCH('INPP ponderado'!$B56,'INPP base jul 2019'!$B$9:$B$1048576,0),MATCH('INPP ponderado'!L$10,'INPP base jul 2019'!$C$8:$N$8,0)),5)</f>
        <v>66.872770000000003</v>
      </c>
      <c r="M56" s="260">
        <f>ROUND(INDEX('INPP base jul 2019'!$C$9:$N$1048576,MATCH('INPP ponderado'!$B56,'INPP base jul 2019'!$B$9:$B$1048576,0),MATCH('INPP ponderado'!M$10,'INPP base jul 2019'!$C$8:$N$8,0)),5)</f>
        <v>70.964590000000001</v>
      </c>
      <c r="N56" s="260">
        <f>ROUND(INDEX('INPP base jul 2019'!$C$9:$N$1048576,MATCH('INPP ponderado'!$B56,'INPP base jul 2019'!$B$9:$B$1048576,0),MATCH('INPP ponderado'!N$10,'INPP base jul 2019'!$C$8:$N$8,0)),5)</f>
        <v>66.351519999999994</v>
      </c>
      <c r="O56" s="260">
        <f t="shared" si="0"/>
        <v>68.507270000000005</v>
      </c>
      <c r="P56" s="261"/>
      <c r="Q56" s="261"/>
      <c r="R56" s="262"/>
      <c r="S56" s="263"/>
    </row>
    <row r="57" spans="1:19" s="264" customFormat="1" x14ac:dyDescent="0.3">
      <c r="A57" s="258"/>
      <c r="B57" s="259">
        <v>40483</v>
      </c>
      <c r="C57" s="260">
        <f>ROUND(INDEX('INPP base jul 2019'!$C$9:$N$1048576,MATCH('INPP ponderado'!$B57,'INPP base jul 2019'!$B$9:$B$1048576,0),MATCH('INPP ponderado'!C$10,'INPP base jul 2019'!$C$8:$N$8,0)),5)</f>
        <v>64.297259999999994</v>
      </c>
      <c r="D57" s="260">
        <f>ROUND(INDEX('INPP base jul 2019'!$C$9:$N$1048576,MATCH('INPP ponderado'!$B57,'INPP base jul 2019'!$B$9:$B$1048576,0),MATCH('INPP ponderado'!D$10,'INPP base jul 2019'!$C$8:$N$8,0)),5)</f>
        <v>66.582689999999999</v>
      </c>
      <c r="E57" s="260">
        <f>ROUND(INDEX('INPP base jul 2019'!$C$9:$N$1048576,MATCH('INPP ponderado'!$B57,'INPP base jul 2019'!$B$9:$B$1048576,0),MATCH('INPP ponderado'!E$10,'INPP base jul 2019'!$C$8:$N$8,0)),5)</f>
        <v>70.010180000000005</v>
      </c>
      <c r="F57" s="260">
        <f>ROUND(INDEX('INPP base jul 2019'!$C$9:$N$1048576,MATCH('INPP ponderado'!$B57,'INPP base jul 2019'!$B$9:$B$1048576,0),MATCH('INPP ponderado'!F$10,'INPP base jul 2019'!$C$8:$N$8,0)),5)</f>
        <v>62.525100000000002</v>
      </c>
      <c r="G57" s="260">
        <f>ROUND(INDEX('INPP base jul 2019'!$C$9:$N$1048576,MATCH('INPP ponderado'!$B57,'INPP base jul 2019'!$B$9:$B$1048576,0),MATCH('INPP ponderado'!G$10,'INPP base jul 2019'!$C$8:$N$8,0)),5)</f>
        <v>70.044700000000006</v>
      </c>
      <c r="H57" s="260">
        <f>ROUND(INDEX('INPP base jul 2019'!$C$9:$N$1048576,MATCH('INPP ponderado'!$B57,'INPP base jul 2019'!$B$9:$B$1048576,0),MATCH('INPP ponderado'!H$10,'INPP base jul 2019'!$C$8:$N$8,0)),5)</f>
        <v>69.949830000000006</v>
      </c>
      <c r="I57" s="260">
        <f>ROUND(INDEX('INPP base jul 2019'!$C$9:$N$1048576,MATCH('INPP ponderado'!$B57,'INPP base jul 2019'!$B$9:$B$1048576,0),MATCH('INPP ponderado'!I$10,'INPP base jul 2019'!$C$8:$N$8,0)),5)</f>
        <v>65.669399999999996</v>
      </c>
      <c r="J57" s="260">
        <f>ROUND(INDEX('INPP base jul 2019'!$C$9:$N$1048576,MATCH('INPP ponderado'!$B57,'INPP base jul 2019'!$B$9:$B$1048576,0),MATCH('INPP ponderado'!J$10,'INPP base jul 2019'!$C$8:$N$8,0)),5)</f>
        <v>64.471140000000005</v>
      </c>
      <c r="K57" s="260">
        <f>ROUND(INDEX('INPP base jul 2019'!$C$9:$N$1048576,MATCH('INPP ponderado'!$B57,'INPP base jul 2019'!$B$9:$B$1048576,0),MATCH('INPP ponderado'!K$10,'INPP base jul 2019'!$C$8:$N$8,0)),5)</f>
        <v>74.909390000000002</v>
      </c>
      <c r="L57" s="260">
        <f>ROUND(INDEX('INPP base jul 2019'!$C$9:$N$1048576,MATCH('INPP ponderado'!$B57,'INPP base jul 2019'!$B$9:$B$1048576,0),MATCH('INPP ponderado'!L$10,'INPP base jul 2019'!$C$8:$N$8,0)),5)</f>
        <v>66.71011</v>
      </c>
      <c r="M57" s="260">
        <f>ROUND(INDEX('INPP base jul 2019'!$C$9:$N$1048576,MATCH('INPP ponderado'!$B57,'INPP base jul 2019'!$B$9:$B$1048576,0),MATCH('INPP ponderado'!M$10,'INPP base jul 2019'!$C$8:$N$8,0)),5)</f>
        <v>70.729129999999998</v>
      </c>
      <c r="N57" s="260">
        <f>ROUND(INDEX('INPP base jul 2019'!$C$9:$N$1048576,MATCH('INPP ponderado'!$B57,'INPP base jul 2019'!$B$9:$B$1048576,0),MATCH('INPP ponderado'!N$10,'INPP base jul 2019'!$C$8:$N$8,0)),5)</f>
        <v>66.906729999999996</v>
      </c>
      <c r="O57" s="260">
        <f t="shared" si="0"/>
        <v>68.426190000000005</v>
      </c>
      <c r="P57" s="261"/>
      <c r="Q57" s="261"/>
      <c r="R57" s="262"/>
      <c r="S57" s="263"/>
    </row>
    <row r="58" spans="1:19" s="264" customFormat="1" x14ac:dyDescent="0.3">
      <c r="A58" s="258"/>
      <c r="B58" s="259">
        <v>40513</v>
      </c>
      <c r="C58" s="260">
        <f>ROUND(INDEX('INPP base jul 2019'!$C$9:$N$1048576,MATCH('INPP ponderado'!$B58,'INPP base jul 2019'!$B$9:$B$1048576,0),MATCH('INPP ponderado'!C$10,'INPP base jul 2019'!$C$8:$N$8,0)),5)</f>
        <v>64.469989999999996</v>
      </c>
      <c r="D58" s="260">
        <f>ROUND(INDEX('INPP base jul 2019'!$C$9:$N$1048576,MATCH('INPP ponderado'!$B58,'INPP base jul 2019'!$B$9:$B$1048576,0),MATCH('INPP ponderado'!D$10,'INPP base jul 2019'!$C$8:$N$8,0)),5)</f>
        <v>66.541030000000006</v>
      </c>
      <c r="E58" s="260">
        <f>ROUND(INDEX('INPP base jul 2019'!$C$9:$N$1048576,MATCH('INPP ponderado'!$B58,'INPP base jul 2019'!$B$9:$B$1048576,0),MATCH('INPP ponderado'!E$10,'INPP base jul 2019'!$C$8:$N$8,0)),5)</f>
        <v>70.347070000000002</v>
      </c>
      <c r="F58" s="260">
        <f>ROUND(INDEX('INPP base jul 2019'!$C$9:$N$1048576,MATCH('INPP ponderado'!$B58,'INPP base jul 2019'!$B$9:$B$1048576,0),MATCH('INPP ponderado'!F$10,'INPP base jul 2019'!$C$8:$N$8,0)),5)</f>
        <v>62.485810000000001</v>
      </c>
      <c r="G58" s="260">
        <f>ROUND(INDEX('INPP base jul 2019'!$C$9:$N$1048576,MATCH('INPP ponderado'!$B58,'INPP base jul 2019'!$B$9:$B$1048576,0),MATCH('INPP ponderado'!G$10,'INPP base jul 2019'!$C$8:$N$8,0)),5)</f>
        <v>70.429270000000002</v>
      </c>
      <c r="H58" s="260">
        <f>ROUND(INDEX('INPP base jul 2019'!$C$9:$N$1048576,MATCH('INPP ponderado'!$B58,'INPP base jul 2019'!$B$9:$B$1048576,0),MATCH('INPP ponderado'!H$10,'INPP base jul 2019'!$C$8:$N$8,0)),5)</f>
        <v>71.841899999999995</v>
      </c>
      <c r="I58" s="260">
        <f>ROUND(INDEX('INPP base jul 2019'!$C$9:$N$1048576,MATCH('INPP ponderado'!$B58,'INPP base jul 2019'!$B$9:$B$1048576,0),MATCH('INPP ponderado'!I$10,'INPP base jul 2019'!$C$8:$N$8,0)),5)</f>
        <v>65.942260000000005</v>
      </c>
      <c r="J58" s="260">
        <f>ROUND(INDEX('INPP base jul 2019'!$C$9:$N$1048576,MATCH('INPP ponderado'!$B58,'INPP base jul 2019'!$B$9:$B$1048576,0),MATCH('INPP ponderado'!J$10,'INPP base jul 2019'!$C$8:$N$8,0)),5)</f>
        <v>64.872399999999999</v>
      </c>
      <c r="K58" s="260">
        <f>ROUND(INDEX('INPP base jul 2019'!$C$9:$N$1048576,MATCH('INPP ponderado'!$B58,'INPP base jul 2019'!$B$9:$B$1048576,0),MATCH('INPP ponderado'!K$10,'INPP base jul 2019'!$C$8:$N$8,0)),5)</f>
        <v>74.744110000000006</v>
      </c>
      <c r="L58" s="260">
        <f>ROUND(INDEX('INPP base jul 2019'!$C$9:$N$1048576,MATCH('INPP ponderado'!$B58,'INPP base jul 2019'!$B$9:$B$1048576,0),MATCH('INPP ponderado'!L$10,'INPP base jul 2019'!$C$8:$N$8,0)),5)</f>
        <v>67.462819999999994</v>
      </c>
      <c r="M58" s="260">
        <f>ROUND(INDEX('INPP base jul 2019'!$C$9:$N$1048576,MATCH('INPP ponderado'!$B58,'INPP base jul 2019'!$B$9:$B$1048576,0),MATCH('INPP ponderado'!M$10,'INPP base jul 2019'!$C$8:$N$8,0)),5)</f>
        <v>70.827150000000003</v>
      </c>
      <c r="N58" s="260">
        <f>ROUND(INDEX('INPP base jul 2019'!$C$9:$N$1048576,MATCH('INPP ponderado'!$B58,'INPP base jul 2019'!$B$9:$B$1048576,0),MATCH('INPP ponderado'!N$10,'INPP base jul 2019'!$C$8:$N$8,0)),5)</f>
        <v>67.659459999999996</v>
      </c>
      <c r="O58" s="260">
        <f t="shared" si="0"/>
        <v>68.716399999999993</v>
      </c>
      <c r="P58" s="261"/>
      <c r="Q58" s="261"/>
      <c r="R58" s="262"/>
      <c r="S58" s="263"/>
    </row>
    <row r="59" spans="1:19" s="264" customFormat="1" x14ac:dyDescent="0.3">
      <c r="A59" s="258"/>
      <c r="B59" s="259">
        <v>40544</v>
      </c>
      <c r="C59" s="260">
        <f>ROUND(INDEX('INPP base jul 2019'!$C$9:$N$1048576,MATCH('INPP ponderado'!$B59,'INPP base jul 2019'!$B$9:$B$1048576,0),MATCH('INPP ponderado'!C$10,'INPP base jul 2019'!$C$8:$N$8,0)),5)</f>
        <v>65.557450000000003</v>
      </c>
      <c r="D59" s="260">
        <f>ROUND(INDEX('INPP base jul 2019'!$C$9:$N$1048576,MATCH('INPP ponderado'!$B59,'INPP base jul 2019'!$B$9:$B$1048576,0),MATCH('INPP ponderado'!D$10,'INPP base jul 2019'!$C$8:$N$8,0)),5)</f>
        <v>66.711160000000007</v>
      </c>
      <c r="E59" s="260">
        <f>ROUND(INDEX('INPP base jul 2019'!$C$9:$N$1048576,MATCH('INPP ponderado'!$B59,'INPP base jul 2019'!$B$9:$B$1048576,0),MATCH('INPP ponderado'!E$10,'INPP base jul 2019'!$C$8:$N$8,0)),5)</f>
        <v>70.500640000000004</v>
      </c>
      <c r="F59" s="260">
        <f>ROUND(INDEX('INPP base jul 2019'!$C$9:$N$1048576,MATCH('INPP ponderado'!$B59,'INPP base jul 2019'!$B$9:$B$1048576,0),MATCH('INPP ponderado'!F$10,'INPP base jul 2019'!$C$8:$N$8,0)),5)</f>
        <v>62.481929999999998</v>
      </c>
      <c r="G59" s="260">
        <f>ROUND(INDEX('INPP base jul 2019'!$C$9:$N$1048576,MATCH('INPP ponderado'!$B59,'INPP base jul 2019'!$B$9:$B$1048576,0),MATCH('INPP ponderado'!G$10,'INPP base jul 2019'!$C$8:$N$8,0)),5)</f>
        <v>70.773619999999994</v>
      </c>
      <c r="H59" s="260">
        <f>ROUND(INDEX('INPP base jul 2019'!$C$9:$N$1048576,MATCH('INPP ponderado'!$B59,'INPP base jul 2019'!$B$9:$B$1048576,0),MATCH('INPP ponderado'!H$10,'INPP base jul 2019'!$C$8:$N$8,0)),5)</f>
        <v>75.127549999999999</v>
      </c>
      <c r="I59" s="260">
        <f>ROUND(INDEX('INPP base jul 2019'!$C$9:$N$1048576,MATCH('INPP ponderado'!$B59,'INPP base jul 2019'!$B$9:$B$1048576,0),MATCH('INPP ponderado'!I$10,'INPP base jul 2019'!$C$8:$N$8,0)),5)</f>
        <v>66.478719999999996</v>
      </c>
      <c r="J59" s="260">
        <f>ROUND(INDEX('INPP base jul 2019'!$C$9:$N$1048576,MATCH('INPP ponderado'!$B59,'INPP base jul 2019'!$B$9:$B$1048576,0),MATCH('INPP ponderado'!J$10,'INPP base jul 2019'!$C$8:$N$8,0)),5)</f>
        <v>64.913740000000004</v>
      </c>
      <c r="K59" s="260">
        <f>ROUND(INDEX('INPP base jul 2019'!$C$9:$N$1048576,MATCH('INPP ponderado'!$B59,'INPP base jul 2019'!$B$9:$B$1048576,0),MATCH('INPP ponderado'!K$10,'INPP base jul 2019'!$C$8:$N$8,0)),5)</f>
        <v>74.17868</v>
      </c>
      <c r="L59" s="260">
        <f>ROUND(INDEX('INPP base jul 2019'!$C$9:$N$1048576,MATCH('INPP ponderado'!$B59,'INPP base jul 2019'!$B$9:$B$1048576,0),MATCH('INPP ponderado'!L$10,'INPP base jul 2019'!$C$8:$N$8,0)),5)</f>
        <v>68.606009999999998</v>
      </c>
      <c r="M59" s="260">
        <f>ROUND(INDEX('INPP base jul 2019'!$C$9:$N$1048576,MATCH('INPP ponderado'!$B59,'INPP base jul 2019'!$B$9:$B$1048576,0),MATCH('INPP ponderado'!M$10,'INPP base jul 2019'!$C$8:$N$8,0)),5)</f>
        <v>70.418120000000002</v>
      </c>
      <c r="N59" s="260">
        <f>ROUND(INDEX('INPP base jul 2019'!$C$9:$N$1048576,MATCH('INPP ponderado'!$B59,'INPP base jul 2019'!$B$9:$B$1048576,0),MATCH('INPP ponderado'!N$10,'INPP base jul 2019'!$C$8:$N$8,0)),5)</f>
        <v>66.882679999999993</v>
      </c>
      <c r="O59" s="260">
        <f t="shared" si="0"/>
        <v>69.094149999999999</v>
      </c>
      <c r="P59" s="261"/>
      <c r="Q59" s="261"/>
      <c r="R59" s="262"/>
      <c r="S59" s="263"/>
    </row>
    <row r="60" spans="1:19" s="264" customFormat="1" x14ac:dyDescent="0.3">
      <c r="A60" s="258"/>
      <c r="B60" s="259">
        <v>40575</v>
      </c>
      <c r="C60" s="260">
        <f>ROUND(INDEX('INPP base jul 2019'!$C$9:$N$1048576,MATCH('INPP ponderado'!$B60,'INPP base jul 2019'!$B$9:$B$1048576,0),MATCH('INPP ponderado'!C$10,'INPP base jul 2019'!$C$8:$N$8,0)),5)</f>
        <v>66.383499999999998</v>
      </c>
      <c r="D60" s="260">
        <f>ROUND(INDEX('INPP base jul 2019'!$C$9:$N$1048576,MATCH('INPP ponderado'!$B60,'INPP base jul 2019'!$B$9:$B$1048576,0),MATCH('INPP ponderado'!D$10,'INPP base jul 2019'!$C$8:$N$8,0)),5)</f>
        <v>67.152600000000007</v>
      </c>
      <c r="E60" s="260">
        <f>ROUND(INDEX('INPP base jul 2019'!$C$9:$N$1048576,MATCH('INPP ponderado'!$B60,'INPP base jul 2019'!$B$9:$B$1048576,0),MATCH('INPP ponderado'!E$10,'INPP base jul 2019'!$C$8:$N$8,0)),5)</f>
        <v>71.069649999999996</v>
      </c>
      <c r="F60" s="260">
        <f>ROUND(INDEX('INPP base jul 2019'!$C$9:$N$1048576,MATCH('INPP ponderado'!$B60,'INPP base jul 2019'!$B$9:$B$1048576,0),MATCH('INPP ponderado'!F$10,'INPP base jul 2019'!$C$8:$N$8,0)),5)</f>
        <v>62.674619999999997</v>
      </c>
      <c r="G60" s="260">
        <f>ROUND(INDEX('INPP base jul 2019'!$C$9:$N$1048576,MATCH('INPP ponderado'!$B60,'INPP base jul 2019'!$B$9:$B$1048576,0),MATCH('INPP ponderado'!G$10,'INPP base jul 2019'!$C$8:$N$8,0)),5)</f>
        <v>71.409980000000004</v>
      </c>
      <c r="H60" s="260">
        <f>ROUND(INDEX('INPP base jul 2019'!$C$9:$N$1048576,MATCH('INPP ponderado'!$B60,'INPP base jul 2019'!$B$9:$B$1048576,0),MATCH('INPP ponderado'!H$10,'INPP base jul 2019'!$C$8:$N$8,0)),5)</f>
        <v>76.483540000000005</v>
      </c>
      <c r="I60" s="260">
        <f>ROUND(INDEX('INPP base jul 2019'!$C$9:$N$1048576,MATCH('INPP ponderado'!$B60,'INPP base jul 2019'!$B$9:$B$1048576,0),MATCH('INPP ponderado'!I$10,'INPP base jul 2019'!$C$8:$N$8,0)),5)</f>
        <v>67.362729999999999</v>
      </c>
      <c r="J60" s="260">
        <f>ROUND(INDEX('INPP base jul 2019'!$C$9:$N$1048576,MATCH('INPP ponderado'!$B60,'INPP base jul 2019'!$B$9:$B$1048576,0),MATCH('INPP ponderado'!J$10,'INPP base jul 2019'!$C$8:$N$8,0)),5)</f>
        <v>65.049679999999995</v>
      </c>
      <c r="K60" s="260">
        <f>ROUND(INDEX('INPP base jul 2019'!$C$9:$N$1048576,MATCH('INPP ponderado'!$B60,'INPP base jul 2019'!$B$9:$B$1048576,0),MATCH('INPP ponderado'!K$10,'INPP base jul 2019'!$C$8:$N$8,0)),5)</f>
        <v>73.762249999999995</v>
      </c>
      <c r="L60" s="260">
        <f>ROUND(INDEX('INPP base jul 2019'!$C$9:$N$1048576,MATCH('INPP ponderado'!$B60,'INPP base jul 2019'!$B$9:$B$1048576,0),MATCH('INPP ponderado'!L$10,'INPP base jul 2019'!$C$8:$N$8,0)),5)</f>
        <v>68.84366</v>
      </c>
      <c r="M60" s="260">
        <f>ROUND(INDEX('INPP base jul 2019'!$C$9:$N$1048576,MATCH('INPP ponderado'!$B60,'INPP base jul 2019'!$B$9:$B$1048576,0),MATCH('INPP ponderado'!M$10,'INPP base jul 2019'!$C$8:$N$8,0)),5)</f>
        <v>70.511669999999995</v>
      </c>
      <c r="N60" s="260">
        <f>ROUND(INDEX('INPP base jul 2019'!$C$9:$N$1048576,MATCH('INPP ponderado'!$B60,'INPP base jul 2019'!$B$9:$B$1048576,0),MATCH('INPP ponderado'!N$10,'INPP base jul 2019'!$C$8:$N$8,0)),5)</f>
        <v>67.392380000000003</v>
      </c>
      <c r="O60" s="260">
        <f t="shared" si="0"/>
        <v>69.497010000000003</v>
      </c>
      <c r="P60" s="261"/>
      <c r="Q60" s="261"/>
      <c r="R60" s="262"/>
      <c r="S60" s="263"/>
    </row>
    <row r="61" spans="1:19" s="264" customFormat="1" x14ac:dyDescent="0.3">
      <c r="A61" s="258"/>
      <c r="B61" s="259">
        <v>40603</v>
      </c>
      <c r="C61" s="260">
        <f>ROUND(INDEX('INPP base jul 2019'!$C$9:$N$1048576,MATCH('INPP ponderado'!$B61,'INPP base jul 2019'!$B$9:$B$1048576,0),MATCH('INPP ponderado'!C$10,'INPP base jul 2019'!$C$8:$N$8,0)),5)</f>
        <v>66.835220000000007</v>
      </c>
      <c r="D61" s="260">
        <f>ROUND(INDEX('INPP base jul 2019'!$C$9:$N$1048576,MATCH('INPP ponderado'!$B61,'INPP base jul 2019'!$B$9:$B$1048576,0),MATCH('INPP ponderado'!D$10,'INPP base jul 2019'!$C$8:$N$8,0)),5)</f>
        <v>67.181370000000001</v>
      </c>
      <c r="E61" s="260">
        <f>ROUND(INDEX('INPP base jul 2019'!$C$9:$N$1048576,MATCH('INPP ponderado'!$B61,'INPP base jul 2019'!$B$9:$B$1048576,0),MATCH('INPP ponderado'!E$10,'INPP base jul 2019'!$C$8:$N$8,0)),5)</f>
        <v>71.400199999999998</v>
      </c>
      <c r="F61" s="260">
        <f>ROUND(INDEX('INPP base jul 2019'!$C$9:$N$1048576,MATCH('INPP ponderado'!$B61,'INPP base jul 2019'!$B$9:$B$1048576,0),MATCH('INPP ponderado'!F$10,'INPP base jul 2019'!$C$8:$N$8,0)),5)</f>
        <v>63.381549999999997</v>
      </c>
      <c r="G61" s="260">
        <f>ROUND(INDEX('INPP base jul 2019'!$C$9:$N$1048576,MATCH('INPP ponderado'!$B61,'INPP base jul 2019'!$B$9:$B$1048576,0),MATCH('INPP ponderado'!G$10,'INPP base jul 2019'!$C$8:$N$8,0)),5)</f>
        <v>71.406130000000005</v>
      </c>
      <c r="H61" s="260">
        <f>ROUND(INDEX('INPP base jul 2019'!$C$9:$N$1048576,MATCH('INPP ponderado'!$B61,'INPP base jul 2019'!$B$9:$B$1048576,0),MATCH('INPP ponderado'!H$10,'INPP base jul 2019'!$C$8:$N$8,0)),5)</f>
        <v>77.013080000000002</v>
      </c>
      <c r="I61" s="260">
        <f>ROUND(INDEX('INPP base jul 2019'!$C$9:$N$1048576,MATCH('INPP ponderado'!$B61,'INPP base jul 2019'!$B$9:$B$1048576,0),MATCH('INPP ponderado'!I$10,'INPP base jul 2019'!$C$8:$N$8,0)),5)</f>
        <v>67.515889999999999</v>
      </c>
      <c r="J61" s="260">
        <f>ROUND(INDEX('INPP base jul 2019'!$C$9:$N$1048576,MATCH('INPP ponderado'!$B61,'INPP base jul 2019'!$B$9:$B$1048576,0),MATCH('INPP ponderado'!J$10,'INPP base jul 2019'!$C$8:$N$8,0)),5)</f>
        <v>65.059229999999999</v>
      </c>
      <c r="K61" s="260">
        <f>ROUND(INDEX('INPP base jul 2019'!$C$9:$N$1048576,MATCH('INPP ponderado'!$B61,'INPP base jul 2019'!$B$9:$B$1048576,0),MATCH('INPP ponderado'!K$10,'INPP base jul 2019'!$C$8:$N$8,0)),5)</f>
        <v>73.772850000000005</v>
      </c>
      <c r="L61" s="260">
        <f>ROUND(INDEX('INPP base jul 2019'!$C$9:$N$1048576,MATCH('INPP ponderado'!$B61,'INPP base jul 2019'!$B$9:$B$1048576,0),MATCH('INPP ponderado'!L$10,'INPP base jul 2019'!$C$8:$N$8,0)),5)</f>
        <v>69.175640000000001</v>
      </c>
      <c r="M61" s="260">
        <f>ROUND(INDEX('INPP base jul 2019'!$C$9:$N$1048576,MATCH('INPP ponderado'!$B61,'INPP base jul 2019'!$B$9:$B$1048576,0),MATCH('INPP ponderado'!M$10,'INPP base jul 2019'!$C$8:$N$8,0)),5)</f>
        <v>70.501099999999994</v>
      </c>
      <c r="N61" s="260">
        <f>ROUND(INDEX('INPP base jul 2019'!$C$9:$N$1048576,MATCH('INPP ponderado'!$B61,'INPP base jul 2019'!$B$9:$B$1048576,0),MATCH('INPP ponderado'!N$10,'INPP base jul 2019'!$C$8:$N$8,0)),5)</f>
        <v>68.627319999999997</v>
      </c>
      <c r="O61" s="260">
        <f t="shared" si="0"/>
        <v>69.733059999999995</v>
      </c>
      <c r="P61" s="261"/>
      <c r="Q61" s="261"/>
      <c r="R61" s="262"/>
      <c r="S61" s="263"/>
    </row>
    <row r="62" spans="1:19" s="264" customFormat="1" x14ac:dyDescent="0.3">
      <c r="A62" s="258"/>
      <c r="B62" s="259">
        <v>40634</v>
      </c>
      <c r="C62" s="260">
        <f>ROUND(INDEX('INPP base jul 2019'!$C$9:$N$1048576,MATCH('INPP ponderado'!$B62,'INPP base jul 2019'!$B$9:$B$1048576,0),MATCH('INPP ponderado'!C$10,'INPP base jul 2019'!$C$8:$N$8,0)),5)</f>
        <v>66.944800000000001</v>
      </c>
      <c r="D62" s="260">
        <f>ROUND(INDEX('INPP base jul 2019'!$C$9:$N$1048576,MATCH('INPP ponderado'!$B62,'INPP base jul 2019'!$B$9:$B$1048576,0),MATCH('INPP ponderado'!D$10,'INPP base jul 2019'!$C$8:$N$8,0)),5)</f>
        <v>67.297430000000006</v>
      </c>
      <c r="E62" s="260">
        <f>ROUND(INDEX('INPP base jul 2019'!$C$9:$N$1048576,MATCH('INPP ponderado'!$B62,'INPP base jul 2019'!$B$9:$B$1048576,0),MATCH('INPP ponderado'!E$10,'INPP base jul 2019'!$C$8:$N$8,0)),5)</f>
        <v>71.739220000000003</v>
      </c>
      <c r="F62" s="260">
        <f>ROUND(INDEX('INPP base jul 2019'!$C$9:$N$1048576,MATCH('INPP ponderado'!$B62,'INPP base jul 2019'!$B$9:$B$1048576,0),MATCH('INPP ponderado'!F$10,'INPP base jul 2019'!$C$8:$N$8,0)),5)</f>
        <v>63.775910000000003</v>
      </c>
      <c r="G62" s="260">
        <f>ROUND(INDEX('INPP base jul 2019'!$C$9:$N$1048576,MATCH('INPP ponderado'!$B62,'INPP base jul 2019'!$B$9:$B$1048576,0),MATCH('INPP ponderado'!G$10,'INPP base jul 2019'!$C$8:$N$8,0)),5)</f>
        <v>71.877200000000002</v>
      </c>
      <c r="H62" s="260">
        <f>ROUND(INDEX('INPP base jul 2019'!$C$9:$N$1048576,MATCH('INPP ponderado'!$B62,'INPP base jul 2019'!$B$9:$B$1048576,0),MATCH('INPP ponderado'!H$10,'INPP base jul 2019'!$C$8:$N$8,0)),5)</f>
        <v>79.134770000000003</v>
      </c>
      <c r="I62" s="260">
        <f>ROUND(INDEX('INPP base jul 2019'!$C$9:$N$1048576,MATCH('INPP ponderado'!$B62,'INPP base jul 2019'!$B$9:$B$1048576,0),MATCH('INPP ponderado'!I$10,'INPP base jul 2019'!$C$8:$N$8,0)),5)</f>
        <v>67.660480000000007</v>
      </c>
      <c r="J62" s="260">
        <f>ROUND(INDEX('INPP base jul 2019'!$C$9:$N$1048576,MATCH('INPP ponderado'!$B62,'INPP base jul 2019'!$B$9:$B$1048576,0),MATCH('INPP ponderado'!J$10,'INPP base jul 2019'!$C$8:$N$8,0)),5)</f>
        <v>64.593869999999995</v>
      </c>
      <c r="K62" s="260">
        <f>ROUND(INDEX('INPP base jul 2019'!$C$9:$N$1048576,MATCH('INPP ponderado'!$B62,'INPP base jul 2019'!$B$9:$B$1048576,0),MATCH('INPP ponderado'!K$10,'INPP base jul 2019'!$C$8:$N$8,0)),5)</f>
        <v>72.815020000000004</v>
      </c>
      <c r="L62" s="260">
        <f>ROUND(INDEX('INPP base jul 2019'!$C$9:$N$1048576,MATCH('INPP ponderado'!$B62,'INPP base jul 2019'!$B$9:$B$1048576,0),MATCH('INPP ponderado'!L$10,'INPP base jul 2019'!$C$8:$N$8,0)),5)</f>
        <v>68.538820000000001</v>
      </c>
      <c r="M62" s="260">
        <f>ROUND(INDEX('INPP base jul 2019'!$C$9:$N$1048576,MATCH('INPP ponderado'!$B62,'INPP base jul 2019'!$B$9:$B$1048576,0),MATCH('INPP ponderado'!M$10,'INPP base jul 2019'!$C$8:$N$8,0)),5)</f>
        <v>69.989900000000006</v>
      </c>
      <c r="N62" s="260">
        <f>ROUND(INDEX('INPP base jul 2019'!$C$9:$N$1048576,MATCH('INPP ponderado'!$B62,'INPP base jul 2019'!$B$9:$B$1048576,0),MATCH('INPP ponderado'!N$10,'INPP base jul 2019'!$C$8:$N$8,0)),5)</f>
        <v>69.502859999999998</v>
      </c>
      <c r="O62" s="260">
        <f t="shared" si="0"/>
        <v>69.66771</v>
      </c>
      <c r="P62" s="261"/>
      <c r="Q62" s="261"/>
      <c r="R62" s="262"/>
      <c r="S62" s="263"/>
    </row>
    <row r="63" spans="1:19" s="264" customFormat="1" x14ac:dyDescent="0.3">
      <c r="A63" s="258"/>
      <c r="B63" s="259">
        <v>40664</v>
      </c>
      <c r="C63" s="260">
        <f>ROUND(INDEX('INPP base jul 2019'!$C$9:$N$1048576,MATCH('INPP ponderado'!$B63,'INPP base jul 2019'!$B$9:$B$1048576,0),MATCH('INPP ponderado'!C$10,'INPP base jul 2019'!$C$8:$N$8,0)),5)</f>
        <v>67.081149999999994</v>
      </c>
      <c r="D63" s="260">
        <f>ROUND(INDEX('INPP base jul 2019'!$C$9:$N$1048576,MATCH('INPP ponderado'!$B63,'INPP base jul 2019'!$B$9:$B$1048576,0),MATCH('INPP ponderado'!D$10,'INPP base jul 2019'!$C$8:$N$8,0)),5)</f>
        <v>67.473020000000005</v>
      </c>
      <c r="E63" s="260">
        <f>ROUND(INDEX('INPP base jul 2019'!$C$9:$N$1048576,MATCH('INPP ponderado'!$B63,'INPP base jul 2019'!$B$9:$B$1048576,0),MATCH('INPP ponderado'!E$10,'INPP base jul 2019'!$C$8:$N$8,0)),5)</f>
        <v>72.718519999999998</v>
      </c>
      <c r="F63" s="260">
        <f>ROUND(INDEX('INPP base jul 2019'!$C$9:$N$1048576,MATCH('INPP ponderado'!$B63,'INPP base jul 2019'!$B$9:$B$1048576,0),MATCH('INPP ponderado'!F$10,'INPP base jul 2019'!$C$8:$N$8,0)),5)</f>
        <v>64.272880000000001</v>
      </c>
      <c r="G63" s="260">
        <f>ROUND(INDEX('INPP base jul 2019'!$C$9:$N$1048576,MATCH('INPP ponderado'!$B63,'INPP base jul 2019'!$B$9:$B$1048576,0),MATCH('INPP ponderado'!G$10,'INPP base jul 2019'!$C$8:$N$8,0)),5)</f>
        <v>71.776920000000004</v>
      </c>
      <c r="H63" s="260">
        <f>ROUND(INDEX('INPP base jul 2019'!$C$9:$N$1048576,MATCH('INPP ponderado'!$B63,'INPP base jul 2019'!$B$9:$B$1048576,0),MATCH('INPP ponderado'!H$10,'INPP base jul 2019'!$C$8:$N$8,0)),5)</f>
        <v>75.647279999999995</v>
      </c>
      <c r="I63" s="260">
        <f>ROUND(INDEX('INPP base jul 2019'!$C$9:$N$1048576,MATCH('INPP ponderado'!$B63,'INPP base jul 2019'!$B$9:$B$1048576,0),MATCH('INPP ponderado'!I$10,'INPP base jul 2019'!$C$8:$N$8,0)),5)</f>
        <v>67.301360000000003</v>
      </c>
      <c r="J63" s="260">
        <f>ROUND(INDEX('INPP base jul 2019'!$C$9:$N$1048576,MATCH('INPP ponderado'!$B63,'INPP base jul 2019'!$B$9:$B$1048576,0),MATCH('INPP ponderado'!J$10,'INPP base jul 2019'!$C$8:$N$8,0)),5)</f>
        <v>64.58296</v>
      </c>
      <c r="K63" s="260">
        <f>ROUND(INDEX('INPP base jul 2019'!$C$9:$N$1048576,MATCH('INPP ponderado'!$B63,'INPP base jul 2019'!$B$9:$B$1048576,0),MATCH('INPP ponderado'!K$10,'INPP base jul 2019'!$C$8:$N$8,0)),5)</f>
        <v>72.332089999999994</v>
      </c>
      <c r="L63" s="260">
        <f>ROUND(INDEX('INPP base jul 2019'!$C$9:$N$1048576,MATCH('INPP ponderado'!$B63,'INPP base jul 2019'!$B$9:$B$1048576,0),MATCH('INPP ponderado'!L$10,'INPP base jul 2019'!$C$8:$N$8,0)),5)</f>
        <v>68.688209999999998</v>
      </c>
      <c r="M63" s="260">
        <f>ROUND(INDEX('INPP base jul 2019'!$C$9:$N$1048576,MATCH('INPP ponderado'!$B63,'INPP base jul 2019'!$B$9:$B$1048576,0),MATCH('INPP ponderado'!M$10,'INPP base jul 2019'!$C$8:$N$8,0)),5)</f>
        <v>69.765090000000001</v>
      </c>
      <c r="N63" s="260">
        <f>ROUND(INDEX('INPP base jul 2019'!$C$9:$N$1048576,MATCH('INPP ponderado'!$B63,'INPP base jul 2019'!$B$9:$B$1048576,0),MATCH('INPP ponderado'!N$10,'INPP base jul 2019'!$C$8:$N$8,0)),5)</f>
        <v>69.010339999999999</v>
      </c>
      <c r="O63" s="260">
        <f t="shared" si="0"/>
        <v>69.44341</v>
      </c>
      <c r="P63" s="261"/>
      <c r="Q63" s="261"/>
      <c r="R63" s="262"/>
      <c r="S63" s="263"/>
    </row>
    <row r="64" spans="1:19" s="264" customFormat="1" x14ac:dyDescent="0.3">
      <c r="A64" s="258"/>
      <c r="B64" s="259">
        <v>40695</v>
      </c>
      <c r="C64" s="260">
        <f>ROUND(INDEX('INPP base jul 2019'!$C$9:$N$1048576,MATCH('INPP ponderado'!$B64,'INPP base jul 2019'!$B$9:$B$1048576,0),MATCH('INPP ponderado'!C$10,'INPP base jul 2019'!$C$8:$N$8,0)),5)</f>
        <v>67.376440000000002</v>
      </c>
      <c r="D64" s="260">
        <f>ROUND(INDEX('INPP base jul 2019'!$C$9:$N$1048576,MATCH('INPP ponderado'!$B64,'INPP base jul 2019'!$B$9:$B$1048576,0),MATCH('INPP ponderado'!D$10,'INPP base jul 2019'!$C$8:$N$8,0)),5)</f>
        <v>67.50179</v>
      </c>
      <c r="E64" s="260">
        <f>ROUND(INDEX('INPP base jul 2019'!$C$9:$N$1048576,MATCH('INPP ponderado'!$B64,'INPP base jul 2019'!$B$9:$B$1048576,0),MATCH('INPP ponderado'!E$10,'INPP base jul 2019'!$C$8:$N$8,0)),5)</f>
        <v>73.366460000000004</v>
      </c>
      <c r="F64" s="260">
        <f>ROUND(INDEX('INPP base jul 2019'!$C$9:$N$1048576,MATCH('INPP ponderado'!$B64,'INPP base jul 2019'!$B$9:$B$1048576,0),MATCH('INPP ponderado'!F$10,'INPP base jul 2019'!$C$8:$N$8,0)),5)</f>
        <v>64.444140000000004</v>
      </c>
      <c r="G64" s="260">
        <f>ROUND(INDEX('INPP base jul 2019'!$C$9:$N$1048576,MATCH('INPP ponderado'!$B64,'INPP base jul 2019'!$B$9:$B$1048576,0),MATCH('INPP ponderado'!G$10,'INPP base jul 2019'!$C$8:$N$8,0)),5)</f>
        <v>72.531739999999999</v>
      </c>
      <c r="H64" s="260">
        <f>ROUND(INDEX('INPP base jul 2019'!$C$9:$N$1048576,MATCH('INPP ponderado'!$B64,'INPP base jul 2019'!$B$9:$B$1048576,0),MATCH('INPP ponderado'!H$10,'INPP base jul 2019'!$C$8:$N$8,0)),5)</f>
        <v>74.652209999999997</v>
      </c>
      <c r="I64" s="260">
        <f>ROUND(INDEX('INPP base jul 2019'!$C$9:$N$1048576,MATCH('INPP ponderado'!$B64,'INPP base jul 2019'!$B$9:$B$1048576,0),MATCH('INPP ponderado'!I$10,'INPP base jul 2019'!$C$8:$N$8,0)),5)</f>
        <v>67.527140000000003</v>
      </c>
      <c r="J64" s="260">
        <f>ROUND(INDEX('INPP base jul 2019'!$C$9:$N$1048576,MATCH('INPP ponderado'!$B64,'INPP base jul 2019'!$B$9:$B$1048576,0),MATCH('INPP ponderado'!J$10,'INPP base jul 2019'!$C$8:$N$8,0)),5)</f>
        <v>65.156350000000003</v>
      </c>
      <c r="K64" s="260">
        <f>ROUND(INDEX('INPP base jul 2019'!$C$9:$N$1048576,MATCH('INPP ponderado'!$B64,'INPP base jul 2019'!$B$9:$B$1048576,0),MATCH('INPP ponderado'!K$10,'INPP base jul 2019'!$C$8:$N$8,0)),5)</f>
        <v>72.223489999999998</v>
      </c>
      <c r="L64" s="260">
        <f>ROUND(INDEX('INPP base jul 2019'!$C$9:$N$1048576,MATCH('INPP ponderado'!$B64,'INPP base jul 2019'!$B$9:$B$1048576,0),MATCH('INPP ponderado'!L$10,'INPP base jul 2019'!$C$8:$N$8,0)),5)</f>
        <v>68.452510000000004</v>
      </c>
      <c r="M64" s="260">
        <f>ROUND(INDEX('INPP base jul 2019'!$C$9:$N$1048576,MATCH('INPP ponderado'!$B64,'INPP base jul 2019'!$B$9:$B$1048576,0),MATCH('INPP ponderado'!M$10,'INPP base jul 2019'!$C$8:$N$8,0)),5)</f>
        <v>70.100260000000006</v>
      </c>
      <c r="N64" s="260">
        <f>ROUND(INDEX('INPP base jul 2019'!$C$9:$N$1048576,MATCH('INPP ponderado'!$B64,'INPP base jul 2019'!$B$9:$B$1048576,0),MATCH('INPP ponderado'!N$10,'INPP base jul 2019'!$C$8:$N$8,0)),5)</f>
        <v>69.802580000000006</v>
      </c>
      <c r="O64" s="260">
        <f t="shared" si="0"/>
        <v>69.650869999999998</v>
      </c>
      <c r="P64" s="261"/>
      <c r="Q64" s="261"/>
      <c r="R64" s="262"/>
      <c r="S64" s="263"/>
    </row>
    <row r="65" spans="1:19" s="264" customFormat="1" x14ac:dyDescent="0.3">
      <c r="A65" s="258"/>
      <c r="B65" s="259">
        <v>40725</v>
      </c>
      <c r="C65" s="260">
        <f>ROUND(INDEX('INPP base jul 2019'!$C$9:$N$1048576,MATCH('INPP ponderado'!$B65,'INPP base jul 2019'!$B$9:$B$1048576,0),MATCH('INPP ponderado'!C$10,'INPP base jul 2019'!$C$8:$N$8,0)),5)</f>
        <v>67.580539999999999</v>
      </c>
      <c r="D65" s="260">
        <f>ROUND(INDEX('INPP base jul 2019'!$C$9:$N$1048576,MATCH('INPP ponderado'!$B65,'INPP base jul 2019'!$B$9:$B$1048576,0),MATCH('INPP ponderado'!D$10,'INPP base jul 2019'!$C$8:$N$8,0)),5)</f>
        <v>67.607929999999996</v>
      </c>
      <c r="E65" s="260">
        <f>ROUND(INDEX('INPP base jul 2019'!$C$9:$N$1048576,MATCH('INPP ponderado'!$B65,'INPP base jul 2019'!$B$9:$B$1048576,0),MATCH('INPP ponderado'!E$10,'INPP base jul 2019'!$C$8:$N$8,0)),5)</f>
        <v>73.471630000000005</v>
      </c>
      <c r="F65" s="260">
        <f>ROUND(INDEX('INPP base jul 2019'!$C$9:$N$1048576,MATCH('INPP ponderado'!$B65,'INPP base jul 2019'!$B$9:$B$1048576,0),MATCH('INPP ponderado'!F$10,'INPP base jul 2019'!$C$8:$N$8,0)),5)</f>
        <v>64.423779999999994</v>
      </c>
      <c r="G65" s="260">
        <f>ROUND(INDEX('INPP base jul 2019'!$C$9:$N$1048576,MATCH('INPP ponderado'!$B65,'INPP base jul 2019'!$B$9:$B$1048576,0),MATCH('INPP ponderado'!G$10,'INPP base jul 2019'!$C$8:$N$8,0)),5)</f>
        <v>72.364249999999998</v>
      </c>
      <c r="H65" s="260">
        <f>ROUND(INDEX('INPP base jul 2019'!$C$9:$N$1048576,MATCH('INPP ponderado'!$B65,'INPP base jul 2019'!$B$9:$B$1048576,0),MATCH('INPP ponderado'!H$10,'INPP base jul 2019'!$C$8:$N$8,0)),5)</f>
        <v>75.765500000000003</v>
      </c>
      <c r="I65" s="260">
        <f>ROUND(INDEX('INPP base jul 2019'!$C$9:$N$1048576,MATCH('INPP ponderado'!$B65,'INPP base jul 2019'!$B$9:$B$1048576,0),MATCH('INPP ponderado'!I$10,'INPP base jul 2019'!$C$8:$N$8,0)),5)</f>
        <v>67.629580000000004</v>
      </c>
      <c r="J65" s="260">
        <f>ROUND(INDEX('INPP base jul 2019'!$C$9:$N$1048576,MATCH('INPP ponderado'!$B65,'INPP base jul 2019'!$B$9:$B$1048576,0),MATCH('INPP ponderado'!J$10,'INPP base jul 2019'!$C$8:$N$8,0)),5)</f>
        <v>64.795839999999998</v>
      </c>
      <c r="K65" s="260">
        <f>ROUND(INDEX('INPP base jul 2019'!$C$9:$N$1048576,MATCH('INPP ponderado'!$B65,'INPP base jul 2019'!$B$9:$B$1048576,0),MATCH('INPP ponderado'!K$10,'INPP base jul 2019'!$C$8:$N$8,0)),5)</f>
        <v>71.711150000000004</v>
      </c>
      <c r="L65" s="260">
        <f>ROUND(INDEX('INPP base jul 2019'!$C$9:$N$1048576,MATCH('INPP ponderado'!$B65,'INPP base jul 2019'!$B$9:$B$1048576,0),MATCH('INPP ponderado'!L$10,'INPP base jul 2019'!$C$8:$N$8,0)),5)</f>
        <v>68.562160000000006</v>
      </c>
      <c r="M65" s="260">
        <f>ROUND(INDEX('INPP base jul 2019'!$C$9:$N$1048576,MATCH('INPP ponderado'!$B65,'INPP base jul 2019'!$B$9:$B$1048576,0),MATCH('INPP ponderado'!M$10,'INPP base jul 2019'!$C$8:$N$8,0)),5)</f>
        <v>69.850960000000001</v>
      </c>
      <c r="N65" s="260">
        <f>ROUND(INDEX('INPP base jul 2019'!$C$9:$N$1048576,MATCH('INPP ponderado'!$B65,'INPP base jul 2019'!$B$9:$B$1048576,0),MATCH('INPP ponderado'!N$10,'INPP base jul 2019'!$C$8:$N$8,0)),5)</f>
        <v>70.429060000000007</v>
      </c>
      <c r="O65" s="260">
        <f t="shared" si="0"/>
        <v>69.654740000000004</v>
      </c>
      <c r="P65" s="261"/>
      <c r="Q65" s="261"/>
      <c r="R65" s="262"/>
      <c r="S65" s="263"/>
    </row>
    <row r="66" spans="1:19" s="264" customFormat="1" x14ac:dyDescent="0.3">
      <c r="A66" s="258"/>
      <c r="B66" s="259">
        <v>40756</v>
      </c>
      <c r="C66" s="260">
        <f>ROUND(INDEX('INPP base jul 2019'!$C$9:$N$1048576,MATCH('INPP ponderado'!$B66,'INPP base jul 2019'!$B$9:$B$1048576,0),MATCH('INPP ponderado'!C$10,'INPP base jul 2019'!$C$8:$N$8,0)),5)</f>
        <v>67.931039999999996</v>
      </c>
      <c r="D66" s="260">
        <f>ROUND(INDEX('INPP base jul 2019'!$C$9:$N$1048576,MATCH('INPP ponderado'!$B66,'INPP base jul 2019'!$B$9:$B$1048576,0),MATCH('INPP ponderado'!D$10,'INPP base jul 2019'!$C$8:$N$8,0)),5)</f>
        <v>67.613889999999998</v>
      </c>
      <c r="E66" s="260">
        <f>ROUND(INDEX('INPP base jul 2019'!$C$9:$N$1048576,MATCH('INPP ponderado'!$B66,'INPP base jul 2019'!$B$9:$B$1048576,0),MATCH('INPP ponderado'!E$10,'INPP base jul 2019'!$C$8:$N$8,0)),5)</f>
        <v>74.266630000000006</v>
      </c>
      <c r="F66" s="260">
        <f>ROUND(INDEX('INPP base jul 2019'!$C$9:$N$1048576,MATCH('INPP ponderado'!$B66,'INPP base jul 2019'!$B$9:$B$1048576,0),MATCH('INPP ponderado'!F$10,'INPP base jul 2019'!$C$8:$N$8,0)),5)</f>
        <v>64.782169999999994</v>
      </c>
      <c r="G66" s="260">
        <f>ROUND(INDEX('INPP base jul 2019'!$C$9:$N$1048576,MATCH('INPP ponderado'!$B66,'INPP base jul 2019'!$B$9:$B$1048576,0),MATCH('INPP ponderado'!G$10,'INPP base jul 2019'!$C$8:$N$8,0)),5)</f>
        <v>72.180229999999995</v>
      </c>
      <c r="H66" s="260">
        <f>ROUND(INDEX('INPP base jul 2019'!$C$9:$N$1048576,MATCH('INPP ponderado'!$B66,'INPP base jul 2019'!$B$9:$B$1048576,0),MATCH('INPP ponderado'!H$10,'INPP base jul 2019'!$C$8:$N$8,0)),5)</f>
        <v>78.045730000000006</v>
      </c>
      <c r="I66" s="260">
        <f>ROUND(INDEX('INPP base jul 2019'!$C$9:$N$1048576,MATCH('INPP ponderado'!$B66,'INPP base jul 2019'!$B$9:$B$1048576,0),MATCH('INPP ponderado'!I$10,'INPP base jul 2019'!$C$8:$N$8,0)),5)</f>
        <v>68.657139999999998</v>
      </c>
      <c r="J66" s="260">
        <f>ROUND(INDEX('INPP base jul 2019'!$C$9:$N$1048576,MATCH('INPP ponderado'!$B66,'INPP base jul 2019'!$B$9:$B$1048576,0),MATCH('INPP ponderado'!J$10,'INPP base jul 2019'!$C$8:$N$8,0)),5)</f>
        <v>65.928340000000006</v>
      </c>
      <c r="K66" s="260">
        <f>ROUND(INDEX('INPP base jul 2019'!$C$9:$N$1048576,MATCH('INPP ponderado'!$B66,'INPP base jul 2019'!$B$9:$B$1048576,0),MATCH('INPP ponderado'!K$10,'INPP base jul 2019'!$C$8:$N$8,0)),5)</f>
        <v>71.82311</v>
      </c>
      <c r="L66" s="260">
        <f>ROUND(INDEX('INPP base jul 2019'!$C$9:$N$1048576,MATCH('INPP ponderado'!$B66,'INPP base jul 2019'!$B$9:$B$1048576,0),MATCH('INPP ponderado'!L$10,'INPP base jul 2019'!$C$8:$N$8,0)),5)</f>
        <v>69.427440000000004</v>
      </c>
      <c r="M66" s="260">
        <f>ROUND(INDEX('INPP base jul 2019'!$C$9:$N$1048576,MATCH('INPP ponderado'!$B66,'INPP base jul 2019'!$B$9:$B$1048576,0),MATCH('INPP ponderado'!M$10,'INPP base jul 2019'!$C$8:$N$8,0)),5)</f>
        <v>70.919479999999993</v>
      </c>
      <c r="N66" s="260">
        <f>ROUND(INDEX('INPP base jul 2019'!$C$9:$N$1048576,MATCH('INPP ponderado'!$B66,'INPP base jul 2019'!$B$9:$B$1048576,0),MATCH('INPP ponderado'!N$10,'INPP base jul 2019'!$C$8:$N$8,0)),5)</f>
        <v>74.014520000000005</v>
      </c>
      <c r="O66" s="260">
        <f t="shared" si="0"/>
        <v>70.484889999999993</v>
      </c>
      <c r="P66" s="261"/>
      <c r="Q66" s="261"/>
      <c r="R66" s="262"/>
      <c r="S66" s="263"/>
    </row>
    <row r="67" spans="1:19" s="264" customFormat="1" x14ac:dyDescent="0.3">
      <c r="A67" s="258"/>
      <c r="B67" s="259">
        <v>40787</v>
      </c>
      <c r="C67" s="260">
        <f>ROUND(INDEX('INPP base jul 2019'!$C$9:$N$1048576,MATCH('INPP ponderado'!$B67,'INPP base jul 2019'!$B$9:$B$1048576,0),MATCH('INPP ponderado'!C$10,'INPP base jul 2019'!$C$8:$N$8,0)),5)</f>
        <v>68.849109999999996</v>
      </c>
      <c r="D67" s="260">
        <f>ROUND(INDEX('INPP base jul 2019'!$C$9:$N$1048576,MATCH('INPP ponderado'!$B67,'INPP base jul 2019'!$B$9:$B$1048576,0),MATCH('INPP ponderado'!D$10,'INPP base jul 2019'!$C$8:$N$8,0)),5)</f>
        <v>67.814269999999993</v>
      </c>
      <c r="E67" s="260">
        <f>ROUND(INDEX('INPP base jul 2019'!$C$9:$N$1048576,MATCH('INPP ponderado'!$B67,'INPP base jul 2019'!$B$9:$B$1048576,0),MATCH('INPP ponderado'!E$10,'INPP base jul 2019'!$C$8:$N$8,0)),5)</f>
        <v>75.259990000000002</v>
      </c>
      <c r="F67" s="260">
        <f>ROUND(INDEX('INPP base jul 2019'!$C$9:$N$1048576,MATCH('INPP ponderado'!$B67,'INPP base jul 2019'!$B$9:$B$1048576,0),MATCH('INPP ponderado'!F$10,'INPP base jul 2019'!$C$8:$N$8,0)),5)</f>
        <v>65.431910000000002</v>
      </c>
      <c r="G67" s="260">
        <f>ROUND(INDEX('INPP base jul 2019'!$C$9:$N$1048576,MATCH('INPP ponderado'!$B67,'INPP base jul 2019'!$B$9:$B$1048576,0),MATCH('INPP ponderado'!G$10,'INPP base jul 2019'!$C$8:$N$8,0)),5)</f>
        <v>73.566990000000004</v>
      </c>
      <c r="H67" s="260">
        <f>ROUND(INDEX('INPP base jul 2019'!$C$9:$N$1048576,MATCH('INPP ponderado'!$B67,'INPP base jul 2019'!$B$9:$B$1048576,0),MATCH('INPP ponderado'!H$10,'INPP base jul 2019'!$C$8:$N$8,0)),5)</f>
        <v>79.542010000000005</v>
      </c>
      <c r="I67" s="260">
        <f>ROUND(INDEX('INPP base jul 2019'!$C$9:$N$1048576,MATCH('INPP ponderado'!$B67,'INPP base jul 2019'!$B$9:$B$1048576,0),MATCH('INPP ponderado'!I$10,'INPP base jul 2019'!$C$8:$N$8,0)),5)</f>
        <v>69.589439999999996</v>
      </c>
      <c r="J67" s="260">
        <f>ROUND(INDEX('INPP base jul 2019'!$C$9:$N$1048576,MATCH('INPP ponderado'!$B67,'INPP base jul 2019'!$B$9:$B$1048576,0),MATCH('INPP ponderado'!J$10,'INPP base jul 2019'!$C$8:$N$8,0)),5)</f>
        <v>67.659940000000006</v>
      </c>
      <c r="K67" s="260">
        <f>ROUND(INDEX('INPP base jul 2019'!$C$9:$N$1048576,MATCH('INPP ponderado'!$B67,'INPP base jul 2019'!$B$9:$B$1048576,0),MATCH('INPP ponderado'!K$10,'INPP base jul 2019'!$C$8:$N$8,0)),5)</f>
        <v>72.533450000000002</v>
      </c>
      <c r="L67" s="260">
        <f>ROUND(INDEX('INPP base jul 2019'!$C$9:$N$1048576,MATCH('INPP ponderado'!$B67,'INPP base jul 2019'!$B$9:$B$1048576,0),MATCH('INPP ponderado'!L$10,'INPP base jul 2019'!$C$8:$N$8,0)),5)</f>
        <v>70.109909999999999</v>
      </c>
      <c r="M67" s="260">
        <f>ROUND(INDEX('INPP base jul 2019'!$C$9:$N$1048576,MATCH('INPP ponderado'!$B67,'INPP base jul 2019'!$B$9:$B$1048576,0),MATCH('INPP ponderado'!M$10,'INPP base jul 2019'!$C$8:$N$8,0)),5)</f>
        <v>72.626980000000003</v>
      </c>
      <c r="N67" s="260">
        <f>ROUND(INDEX('INPP base jul 2019'!$C$9:$N$1048576,MATCH('INPP ponderado'!$B67,'INPP base jul 2019'!$B$9:$B$1048576,0),MATCH('INPP ponderado'!N$10,'INPP base jul 2019'!$C$8:$N$8,0)),5)</f>
        <v>75.686589999999995</v>
      </c>
      <c r="O67" s="260">
        <f t="shared" si="0"/>
        <v>71.695409999999995</v>
      </c>
      <c r="P67" s="261"/>
      <c r="Q67" s="261"/>
      <c r="R67" s="262"/>
      <c r="S67" s="263"/>
    </row>
    <row r="68" spans="1:19" s="264" customFormat="1" x14ac:dyDescent="0.3">
      <c r="A68" s="258"/>
      <c r="B68" s="259">
        <v>40817</v>
      </c>
      <c r="C68" s="260">
        <f>ROUND(INDEX('INPP base jul 2019'!$C$9:$N$1048576,MATCH('INPP ponderado'!$B68,'INPP base jul 2019'!$B$9:$B$1048576,0),MATCH('INPP ponderado'!C$10,'INPP base jul 2019'!$C$8:$N$8,0)),5)</f>
        <v>69.696070000000006</v>
      </c>
      <c r="D68" s="260">
        <f>ROUND(INDEX('INPP base jul 2019'!$C$9:$N$1048576,MATCH('INPP ponderado'!$B68,'INPP base jul 2019'!$B$9:$B$1048576,0),MATCH('INPP ponderado'!D$10,'INPP base jul 2019'!$C$8:$N$8,0)),5)</f>
        <v>68.018129999999999</v>
      </c>
      <c r="E68" s="260">
        <f>ROUND(INDEX('INPP base jul 2019'!$C$9:$N$1048576,MATCH('INPP ponderado'!$B68,'INPP base jul 2019'!$B$9:$B$1048576,0),MATCH('INPP ponderado'!E$10,'INPP base jul 2019'!$C$8:$N$8,0)),5)</f>
        <v>76.538899999999998</v>
      </c>
      <c r="F68" s="260">
        <f>ROUND(INDEX('INPP base jul 2019'!$C$9:$N$1048576,MATCH('INPP ponderado'!$B68,'INPP base jul 2019'!$B$9:$B$1048576,0),MATCH('INPP ponderado'!F$10,'INPP base jul 2019'!$C$8:$N$8,0)),5)</f>
        <v>66.015309999999999</v>
      </c>
      <c r="G68" s="260">
        <f>ROUND(INDEX('INPP base jul 2019'!$C$9:$N$1048576,MATCH('INPP ponderado'!$B68,'INPP base jul 2019'!$B$9:$B$1048576,0),MATCH('INPP ponderado'!G$10,'INPP base jul 2019'!$C$8:$N$8,0)),5)</f>
        <v>73.960930000000005</v>
      </c>
      <c r="H68" s="260">
        <f>ROUND(INDEX('INPP base jul 2019'!$C$9:$N$1048576,MATCH('INPP ponderado'!$B68,'INPP base jul 2019'!$B$9:$B$1048576,0),MATCH('INPP ponderado'!H$10,'INPP base jul 2019'!$C$8:$N$8,0)),5)</f>
        <v>80.317790000000002</v>
      </c>
      <c r="I68" s="260">
        <f>ROUND(INDEX('INPP base jul 2019'!$C$9:$N$1048576,MATCH('INPP ponderado'!$B68,'INPP base jul 2019'!$B$9:$B$1048576,0),MATCH('INPP ponderado'!I$10,'INPP base jul 2019'!$C$8:$N$8,0)),5)</f>
        <v>70.895989999999998</v>
      </c>
      <c r="J68" s="260">
        <f>ROUND(INDEX('INPP base jul 2019'!$C$9:$N$1048576,MATCH('INPP ponderado'!$B68,'INPP base jul 2019'!$B$9:$B$1048576,0),MATCH('INPP ponderado'!J$10,'INPP base jul 2019'!$C$8:$N$8,0)),5)</f>
        <v>68.921449999999993</v>
      </c>
      <c r="K68" s="260">
        <f>ROUND(INDEX('INPP base jul 2019'!$C$9:$N$1048576,MATCH('INPP ponderado'!$B68,'INPP base jul 2019'!$B$9:$B$1048576,0),MATCH('INPP ponderado'!K$10,'INPP base jul 2019'!$C$8:$N$8,0)),5)</f>
        <v>73.129499999999993</v>
      </c>
      <c r="L68" s="260">
        <f>ROUND(INDEX('INPP base jul 2019'!$C$9:$N$1048576,MATCH('INPP ponderado'!$B68,'INPP base jul 2019'!$B$9:$B$1048576,0),MATCH('INPP ponderado'!L$10,'INPP base jul 2019'!$C$8:$N$8,0)),5)</f>
        <v>70.057090000000002</v>
      </c>
      <c r="M68" s="260">
        <f>ROUND(INDEX('INPP base jul 2019'!$C$9:$N$1048576,MATCH('INPP ponderado'!$B68,'INPP base jul 2019'!$B$9:$B$1048576,0),MATCH('INPP ponderado'!M$10,'INPP base jul 2019'!$C$8:$N$8,0)),5)</f>
        <v>74.154939999999996</v>
      </c>
      <c r="N68" s="260">
        <f>ROUND(INDEX('INPP base jul 2019'!$C$9:$N$1048576,MATCH('INPP ponderado'!$B68,'INPP base jul 2019'!$B$9:$B$1048576,0),MATCH('INPP ponderado'!N$10,'INPP base jul 2019'!$C$8:$N$8,0)),5)</f>
        <v>75.015010000000004</v>
      </c>
      <c r="O68" s="260">
        <f t="shared" si="0"/>
        <v>72.687989999999999</v>
      </c>
      <c r="P68" s="261"/>
      <c r="Q68" s="261"/>
      <c r="R68" s="262"/>
      <c r="S68" s="263"/>
    </row>
    <row r="69" spans="1:19" s="264" customFormat="1" x14ac:dyDescent="0.3">
      <c r="A69" s="258"/>
      <c r="B69" s="259">
        <v>40848</v>
      </c>
      <c r="C69" s="260">
        <f>ROUND(INDEX('INPP base jul 2019'!$C$9:$N$1048576,MATCH('INPP ponderado'!$B69,'INPP base jul 2019'!$B$9:$B$1048576,0),MATCH('INPP ponderado'!C$10,'INPP base jul 2019'!$C$8:$N$8,0)),5)</f>
        <v>70.080439999999996</v>
      </c>
      <c r="D69" s="260">
        <f>ROUND(INDEX('INPP base jul 2019'!$C$9:$N$1048576,MATCH('INPP ponderado'!$B69,'INPP base jul 2019'!$B$9:$B$1048576,0),MATCH('INPP ponderado'!D$10,'INPP base jul 2019'!$C$8:$N$8,0)),5)</f>
        <v>68.442210000000003</v>
      </c>
      <c r="E69" s="260">
        <f>ROUND(INDEX('INPP base jul 2019'!$C$9:$N$1048576,MATCH('INPP ponderado'!$B69,'INPP base jul 2019'!$B$9:$B$1048576,0),MATCH('INPP ponderado'!E$10,'INPP base jul 2019'!$C$8:$N$8,0)),5)</f>
        <v>76.879519999999999</v>
      </c>
      <c r="F69" s="260">
        <f>ROUND(INDEX('INPP base jul 2019'!$C$9:$N$1048576,MATCH('INPP ponderado'!$B69,'INPP base jul 2019'!$B$9:$B$1048576,0),MATCH('INPP ponderado'!F$10,'INPP base jul 2019'!$C$8:$N$8,0)),5)</f>
        <v>66.244699999999995</v>
      </c>
      <c r="G69" s="260">
        <f>ROUND(INDEX('INPP base jul 2019'!$C$9:$N$1048576,MATCH('INPP ponderado'!$B69,'INPP base jul 2019'!$B$9:$B$1048576,0),MATCH('INPP ponderado'!G$10,'INPP base jul 2019'!$C$8:$N$8,0)),5)</f>
        <v>73.960380000000001</v>
      </c>
      <c r="H69" s="260">
        <f>ROUND(INDEX('INPP base jul 2019'!$C$9:$N$1048576,MATCH('INPP ponderado'!$B69,'INPP base jul 2019'!$B$9:$B$1048576,0),MATCH('INPP ponderado'!H$10,'INPP base jul 2019'!$C$8:$N$8,0)),5)</f>
        <v>81.05762</v>
      </c>
      <c r="I69" s="260">
        <f>ROUND(INDEX('INPP base jul 2019'!$C$9:$N$1048576,MATCH('INPP ponderado'!$B69,'INPP base jul 2019'!$B$9:$B$1048576,0),MATCH('INPP ponderado'!I$10,'INPP base jul 2019'!$C$8:$N$8,0)),5)</f>
        <v>71.143219999999999</v>
      </c>
      <c r="J69" s="260">
        <f>ROUND(INDEX('INPP base jul 2019'!$C$9:$N$1048576,MATCH('INPP ponderado'!$B69,'INPP base jul 2019'!$B$9:$B$1048576,0),MATCH('INPP ponderado'!J$10,'INPP base jul 2019'!$C$8:$N$8,0)),5)</f>
        <v>69.896749999999997</v>
      </c>
      <c r="K69" s="260">
        <f>ROUND(INDEX('INPP base jul 2019'!$C$9:$N$1048576,MATCH('INPP ponderado'!$B69,'INPP base jul 2019'!$B$9:$B$1048576,0),MATCH('INPP ponderado'!K$10,'INPP base jul 2019'!$C$8:$N$8,0)),5)</f>
        <v>73.493600000000001</v>
      </c>
      <c r="L69" s="260">
        <f>ROUND(INDEX('INPP base jul 2019'!$C$9:$N$1048576,MATCH('INPP ponderado'!$B69,'INPP base jul 2019'!$B$9:$B$1048576,0),MATCH('INPP ponderado'!L$10,'INPP base jul 2019'!$C$8:$N$8,0)),5)</f>
        <v>70.075410000000005</v>
      </c>
      <c r="M69" s="260">
        <f>ROUND(INDEX('INPP base jul 2019'!$C$9:$N$1048576,MATCH('INPP ponderado'!$B69,'INPP base jul 2019'!$B$9:$B$1048576,0),MATCH('INPP ponderado'!M$10,'INPP base jul 2019'!$C$8:$N$8,0)),5)</f>
        <v>74.5839</v>
      </c>
      <c r="N69" s="260">
        <f>ROUND(INDEX('INPP base jul 2019'!$C$9:$N$1048576,MATCH('INPP ponderado'!$B69,'INPP base jul 2019'!$B$9:$B$1048576,0),MATCH('INPP ponderado'!N$10,'INPP base jul 2019'!$C$8:$N$8,0)),5)</f>
        <v>76.047280000000001</v>
      </c>
      <c r="O69" s="260">
        <f t="shared" si="0"/>
        <v>73.094269999999995</v>
      </c>
      <c r="P69" s="261"/>
      <c r="Q69" s="261"/>
      <c r="R69" s="262"/>
      <c r="S69" s="263"/>
    </row>
    <row r="70" spans="1:19" s="264" customFormat="1" x14ac:dyDescent="0.3">
      <c r="A70" s="258"/>
      <c r="B70" s="259">
        <v>40878</v>
      </c>
      <c r="C70" s="260">
        <f>ROUND(INDEX('INPP base jul 2019'!$C$9:$N$1048576,MATCH('INPP ponderado'!$B70,'INPP base jul 2019'!$B$9:$B$1048576,0),MATCH('INPP ponderado'!C$10,'INPP base jul 2019'!$C$8:$N$8,0)),5)</f>
        <v>70.461889999999997</v>
      </c>
      <c r="D70" s="260">
        <f>ROUND(INDEX('INPP base jul 2019'!$C$9:$N$1048576,MATCH('INPP ponderado'!$B70,'INPP base jul 2019'!$B$9:$B$1048576,0),MATCH('INPP ponderado'!D$10,'INPP base jul 2019'!$C$8:$N$8,0)),5)</f>
        <v>68.712040000000002</v>
      </c>
      <c r="E70" s="260">
        <f>ROUND(INDEX('INPP base jul 2019'!$C$9:$N$1048576,MATCH('INPP ponderado'!$B70,'INPP base jul 2019'!$B$9:$B$1048576,0),MATCH('INPP ponderado'!E$10,'INPP base jul 2019'!$C$8:$N$8,0)),5)</f>
        <v>77.536169999999998</v>
      </c>
      <c r="F70" s="260">
        <f>ROUND(INDEX('INPP base jul 2019'!$C$9:$N$1048576,MATCH('INPP ponderado'!$B70,'INPP base jul 2019'!$B$9:$B$1048576,0),MATCH('INPP ponderado'!F$10,'INPP base jul 2019'!$C$8:$N$8,0)),5)</f>
        <v>66.274919999999995</v>
      </c>
      <c r="G70" s="260">
        <f>ROUND(INDEX('INPP base jul 2019'!$C$9:$N$1048576,MATCH('INPP ponderado'!$B70,'INPP base jul 2019'!$B$9:$B$1048576,0),MATCH('INPP ponderado'!G$10,'INPP base jul 2019'!$C$8:$N$8,0)),5)</f>
        <v>74.289850000000001</v>
      </c>
      <c r="H70" s="260">
        <f>ROUND(INDEX('INPP base jul 2019'!$C$9:$N$1048576,MATCH('INPP ponderado'!$B70,'INPP base jul 2019'!$B$9:$B$1048576,0),MATCH('INPP ponderado'!H$10,'INPP base jul 2019'!$C$8:$N$8,0)),5)</f>
        <v>81.182109999999994</v>
      </c>
      <c r="I70" s="260">
        <f>ROUND(INDEX('INPP base jul 2019'!$C$9:$N$1048576,MATCH('INPP ponderado'!$B70,'INPP base jul 2019'!$B$9:$B$1048576,0),MATCH('INPP ponderado'!I$10,'INPP base jul 2019'!$C$8:$N$8,0)),5)</f>
        <v>71.525059999999996</v>
      </c>
      <c r="J70" s="260">
        <f>ROUND(INDEX('INPP base jul 2019'!$C$9:$N$1048576,MATCH('INPP ponderado'!$B70,'INPP base jul 2019'!$B$9:$B$1048576,0),MATCH('INPP ponderado'!J$10,'INPP base jul 2019'!$C$8:$N$8,0)),5)</f>
        <v>70.118459999999999</v>
      </c>
      <c r="K70" s="260">
        <f>ROUND(INDEX('INPP base jul 2019'!$C$9:$N$1048576,MATCH('INPP ponderado'!$B70,'INPP base jul 2019'!$B$9:$B$1048576,0),MATCH('INPP ponderado'!K$10,'INPP base jul 2019'!$C$8:$N$8,0)),5)</f>
        <v>73.563460000000006</v>
      </c>
      <c r="L70" s="260">
        <f>ROUND(INDEX('INPP base jul 2019'!$C$9:$N$1048576,MATCH('INPP ponderado'!$B70,'INPP base jul 2019'!$B$9:$B$1048576,0),MATCH('INPP ponderado'!L$10,'INPP base jul 2019'!$C$8:$N$8,0)),5)</f>
        <v>70.816789999999997</v>
      </c>
      <c r="M70" s="260">
        <f>ROUND(INDEX('INPP base jul 2019'!$C$9:$N$1048576,MATCH('INPP ponderado'!$B70,'INPP base jul 2019'!$B$9:$B$1048576,0),MATCH('INPP ponderado'!M$10,'INPP base jul 2019'!$C$8:$N$8,0)),5)</f>
        <v>74.914569999999998</v>
      </c>
      <c r="N70" s="260">
        <f>ROUND(INDEX('INPP base jul 2019'!$C$9:$N$1048576,MATCH('INPP ponderado'!$B70,'INPP base jul 2019'!$B$9:$B$1048576,0),MATCH('INPP ponderado'!N$10,'INPP base jul 2019'!$C$8:$N$8,0)),5)</f>
        <v>75.136529999999993</v>
      </c>
      <c r="O70" s="260">
        <f t="shared" si="0"/>
        <v>73.411990000000003</v>
      </c>
      <c r="P70" s="261"/>
      <c r="Q70" s="261"/>
      <c r="R70" s="262"/>
      <c r="S70" s="263"/>
    </row>
    <row r="71" spans="1:19" s="264" customFormat="1" x14ac:dyDescent="0.3">
      <c r="A71" s="258"/>
      <c r="B71" s="259">
        <v>40909</v>
      </c>
      <c r="C71" s="260">
        <f>ROUND(INDEX('INPP base jul 2019'!$C$9:$N$1048576,MATCH('INPP ponderado'!$B71,'INPP base jul 2019'!$B$9:$B$1048576,0),MATCH('INPP ponderado'!C$10,'INPP base jul 2019'!$C$8:$N$8,0)),5)</f>
        <v>70.913610000000006</v>
      </c>
      <c r="D71" s="260">
        <f>ROUND(INDEX('INPP base jul 2019'!$C$9:$N$1048576,MATCH('INPP ponderado'!$B71,'INPP base jul 2019'!$B$9:$B$1048576,0),MATCH('INPP ponderado'!D$10,'INPP base jul 2019'!$C$8:$N$8,0)),5)</f>
        <v>70.223370000000003</v>
      </c>
      <c r="E71" s="260">
        <f>ROUND(INDEX('INPP base jul 2019'!$C$9:$N$1048576,MATCH('INPP ponderado'!$B71,'INPP base jul 2019'!$B$9:$B$1048576,0),MATCH('INPP ponderado'!E$10,'INPP base jul 2019'!$C$8:$N$8,0)),5)</f>
        <v>77.242220000000003</v>
      </c>
      <c r="F71" s="260">
        <f>ROUND(INDEX('INPP base jul 2019'!$C$9:$N$1048576,MATCH('INPP ponderado'!$B71,'INPP base jul 2019'!$B$9:$B$1048576,0),MATCH('INPP ponderado'!F$10,'INPP base jul 2019'!$C$8:$N$8,0)),5)</f>
        <v>67.006870000000006</v>
      </c>
      <c r="G71" s="260">
        <f>ROUND(INDEX('INPP base jul 2019'!$C$9:$N$1048576,MATCH('INPP ponderado'!$B71,'INPP base jul 2019'!$B$9:$B$1048576,0),MATCH('INPP ponderado'!G$10,'INPP base jul 2019'!$C$8:$N$8,0)),5)</f>
        <v>74.72842</v>
      </c>
      <c r="H71" s="260">
        <f>ROUND(INDEX('INPP base jul 2019'!$C$9:$N$1048576,MATCH('INPP ponderado'!$B71,'INPP base jul 2019'!$B$9:$B$1048576,0),MATCH('INPP ponderado'!H$10,'INPP base jul 2019'!$C$8:$N$8,0)),5)</f>
        <v>82.157830000000004</v>
      </c>
      <c r="I71" s="260">
        <f>ROUND(INDEX('INPP base jul 2019'!$C$9:$N$1048576,MATCH('INPP ponderado'!$B71,'INPP base jul 2019'!$B$9:$B$1048576,0),MATCH('INPP ponderado'!I$10,'INPP base jul 2019'!$C$8:$N$8,0)),5)</f>
        <v>71.642160000000004</v>
      </c>
      <c r="J71" s="260">
        <f>ROUND(INDEX('INPP base jul 2019'!$C$9:$N$1048576,MATCH('INPP ponderado'!$B71,'INPP base jul 2019'!$B$9:$B$1048576,0),MATCH('INPP ponderado'!J$10,'INPP base jul 2019'!$C$8:$N$8,0)),5)</f>
        <v>70.407390000000007</v>
      </c>
      <c r="K71" s="260">
        <f>ROUND(INDEX('INPP base jul 2019'!$C$9:$N$1048576,MATCH('INPP ponderado'!$B71,'INPP base jul 2019'!$B$9:$B$1048576,0),MATCH('INPP ponderado'!K$10,'INPP base jul 2019'!$C$8:$N$8,0)),5)</f>
        <v>73.586709999999997</v>
      </c>
      <c r="L71" s="260">
        <f>ROUND(INDEX('INPP base jul 2019'!$C$9:$N$1048576,MATCH('INPP ponderado'!$B71,'INPP base jul 2019'!$B$9:$B$1048576,0),MATCH('INPP ponderado'!L$10,'INPP base jul 2019'!$C$8:$N$8,0)),5)</f>
        <v>71.160179999999997</v>
      </c>
      <c r="M71" s="260">
        <f>ROUND(INDEX('INPP base jul 2019'!$C$9:$N$1048576,MATCH('INPP ponderado'!$B71,'INPP base jul 2019'!$B$9:$B$1048576,0),MATCH('INPP ponderado'!M$10,'INPP base jul 2019'!$C$8:$N$8,0)),5)</f>
        <v>74.516599999999997</v>
      </c>
      <c r="N71" s="260">
        <f>ROUND(INDEX('INPP base jul 2019'!$C$9:$N$1048576,MATCH('INPP ponderado'!$B71,'INPP base jul 2019'!$B$9:$B$1048576,0),MATCH('INPP ponderado'!N$10,'INPP base jul 2019'!$C$8:$N$8,0)),5)</f>
        <v>75.137389999999996</v>
      </c>
      <c r="O71" s="260">
        <f t="shared" si="0"/>
        <v>73.520939999999996</v>
      </c>
      <c r="P71" s="261"/>
      <c r="Q71" s="261"/>
      <c r="R71" s="262"/>
      <c r="S71" s="263"/>
    </row>
    <row r="72" spans="1:19" s="264" customFormat="1" x14ac:dyDescent="0.3">
      <c r="A72" s="258"/>
      <c r="B72" s="259">
        <v>40940</v>
      </c>
      <c r="C72" s="260">
        <f>ROUND(INDEX('INPP base jul 2019'!$C$9:$N$1048576,MATCH('INPP ponderado'!$B72,'INPP base jul 2019'!$B$9:$B$1048576,0),MATCH('INPP ponderado'!C$10,'INPP base jul 2019'!$C$8:$N$8,0)),5)</f>
        <v>71.097219999999993</v>
      </c>
      <c r="D72" s="260">
        <f>ROUND(INDEX('INPP base jul 2019'!$C$9:$N$1048576,MATCH('INPP ponderado'!$B72,'INPP base jul 2019'!$B$9:$B$1048576,0),MATCH('INPP ponderado'!D$10,'INPP base jul 2019'!$C$8:$N$8,0)),5)</f>
        <v>70.369190000000003</v>
      </c>
      <c r="E72" s="260">
        <f>ROUND(INDEX('INPP base jul 2019'!$C$9:$N$1048576,MATCH('INPP ponderado'!$B72,'INPP base jul 2019'!$B$9:$B$1048576,0),MATCH('INPP ponderado'!E$10,'INPP base jul 2019'!$C$8:$N$8,0)),5)</f>
        <v>77.124229999999997</v>
      </c>
      <c r="F72" s="260">
        <f>ROUND(INDEX('INPP base jul 2019'!$C$9:$N$1048576,MATCH('INPP ponderado'!$B72,'INPP base jul 2019'!$B$9:$B$1048576,0),MATCH('INPP ponderado'!F$10,'INPP base jul 2019'!$C$8:$N$8,0)),5)</f>
        <v>67.723079999999996</v>
      </c>
      <c r="G72" s="260">
        <f>ROUND(INDEX('INPP base jul 2019'!$C$9:$N$1048576,MATCH('INPP ponderado'!$B72,'INPP base jul 2019'!$B$9:$B$1048576,0),MATCH('INPP ponderado'!G$10,'INPP base jul 2019'!$C$8:$N$8,0)),5)</f>
        <v>74.573599999999999</v>
      </c>
      <c r="H72" s="260">
        <f>ROUND(INDEX('INPP base jul 2019'!$C$9:$N$1048576,MATCH('INPP ponderado'!$B72,'INPP base jul 2019'!$B$9:$B$1048576,0),MATCH('INPP ponderado'!H$10,'INPP base jul 2019'!$C$8:$N$8,0)),5)</f>
        <v>81.885159999999999</v>
      </c>
      <c r="I72" s="260">
        <f>ROUND(INDEX('INPP base jul 2019'!$C$9:$N$1048576,MATCH('INPP ponderado'!$B72,'INPP base jul 2019'!$B$9:$B$1048576,0),MATCH('INPP ponderado'!I$10,'INPP base jul 2019'!$C$8:$N$8,0)),5)</f>
        <v>71.455770000000001</v>
      </c>
      <c r="J72" s="260">
        <f>ROUND(INDEX('INPP base jul 2019'!$C$9:$N$1048576,MATCH('INPP ponderado'!$B72,'INPP base jul 2019'!$B$9:$B$1048576,0),MATCH('INPP ponderado'!J$10,'INPP base jul 2019'!$C$8:$N$8,0)),5)</f>
        <v>69.674189999999996</v>
      </c>
      <c r="K72" s="260">
        <f>ROUND(INDEX('INPP base jul 2019'!$C$9:$N$1048576,MATCH('INPP ponderado'!$B72,'INPP base jul 2019'!$B$9:$B$1048576,0),MATCH('INPP ponderado'!K$10,'INPP base jul 2019'!$C$8:$N$8,0)),5)</f>
        <v>72.57741</v>
      </c>
      <c r="L72" s="260">
        <f>ROUND(INDEX('INPP base jul 2019'!$C$9:$N$1048576,MATCH('INPP ponderado'!$B72,'INPP base jul 2019'!$B$9:$B$1048576,0),MATCH('INPP ponderado'!L$10,'INPP base jul 2019'!$C$8:$N$8,0)),5)</f>
        <v>71.041030000000006</v>
      </c>
      <c r="M72" s="260">
        <f>ROUND(INDEX('INPP base jul 2019'!$C$9:$N$1048576,MATCH('INPP ponderado'!$B72,'INPP base jul 2019'!$B$9:$B$1048576,0),MATCH('INPP ponderado'!M$10,'INPP base jul 2019'!$C$8:$N$8,0)),5)</f>
        <v>73.093469999999996</v>
      </c>
      <c r="N72" s="260">
        <f>ROUND(INDEX('INPP base jul 2019'!$C$9:$N$1048576,MATCH('INPP ponderado'!$B72,'INPP base jul 2019'!$B$9:$B$1048576,0),MATCH('INPP ponderado'!N$10,'INPP base jul 2019'!$C$8:$N$8,0)),5)</f>
        <v>75.703329999999994</v>
      </c>
      <c r="O72" s="260">
        <f t="shared" si="0"/>
        <v>72.997680000000003</v>
      </c>
      <c r="P72" s="261"/>
      <c r="Q72" s="261"/>
      <c r="R72" s="262"/>
      <c r="S72" s="263"/>
    </row>
    <row r="73" spans="1:19" s="264" customFormat="1" x14ac:dyDescent="0.3">
      <c r="A73" s="258"/>
      <c r="B73" s="259">
        <v>40969</v>
      </c>
      <c r="C73" s="260">
        <f>ROUND(INDEX('INPP base jul 2019'!$C$9:$N$1048576,MATCH('INPP ponderado'!$B73,'INPP base jul 2019'!$B$9:$B$1048576,0),MATCH('INPP ponderado'!C$10,'INPP base jul 2019'!$C$8:$N$8,0)),5)</f>
        <v>71.128590000000003</v>
      </c>
      <c r="D73" s="260">
        <f>ROUND(INDEX('INPP base jul 2019'!$C$9:$N$1048576,MATCH('INPP ponderado'!$B73,'INPP base jul 2019'!$B$9:$B$1048576,0),MATCH('INPP ponderado'!D$10,'INPP base jul 2019'!$C$8:$N$8,0)),5)</f>
        <v>70.918769999999995</v>
      </c>
      <c r="E73" s="260">
        <f>ROUND(INDEX('INPP base jul 2019'!$C$9:$N$1048576,MATCH('INPP ponderado'!$B73,'INPP base jul 2019'!$B$9:$B$1048576,0),MATCH('INPP ponderado'!E$10,'INPP base jul 2019'!$C$8:$N$8,0)),5)</f>
        <v>77.181389999999993</v>
      </c>
      <c r="F73" s="260">
        <f>ROUND(INDEX('INPP base jul 2019'!$C$9:$N$1048576,MATCH('INPP ponderado'!$B73,'INPP base jul 2019'!$B$9:$B$1048576,0),MATCH('INPP ponderado'!F$10,'INPP base jul 2019'!$C$8:$N$8,0)),5)</f>
        <v>68.055850000000007</v>
      </c>
      <c r="G73" s="260">
        <f>ROUND(INDEX('INPP base jul 2019'!$C$9:$N$1048576,MATCH('INPP ponderado'!$B73,'INPP base jul 2019'!$B$9:$B$1048576,0),MATCH('INPP ponderado'!G$10,'INPP base jul 2019'!$C$8:$N$8,0)),5)</f>
        <v>74.53613</v>
      </c>
      <c r="H73" s="260">
        <f>ROUND(INDEX('INPP base jul 2019'!$C$9:$N$1048576,MATCH('INPP ponderado'!$B73,'INPP base jul 2019'!$B$9:$B$1048576,0),MATCH('INPP ponderado'!H$10,'INPP base jul 2019'!$C$8:$N$8,0)),5)</f>
        <v>82.105260000000001</v>
      </c>
      <c r="I73" s="260">
        <f>ROUND(INDEX('INPP base jul 2019'!$C$9:$N$1048576,MATCH('INPP ponderado'!$B73,'INPP base jul 2019'!$B$9:$B$1048576,0),MATCH('INPP ponderado'!I$10,'INPP base jul 2019'!$C$8:$N$8,0)),5)</f>
        <v>71.390280000000004</v>
      </c>
      <c r="J73" s="260">
        <f>ROUND(INDEX('INPP base jul 2019'!$C$9:$N$1048576,MATCH('INPP ponderado'!$B73,'INPP base jul 2019'!$B$9:$B$1048576,0),MATCH('INPP ponderado'!J$10,'INPP base jul 2019'!$C$8:$N$8,0)),5)</f>
        <v>69.895210000000006</v>
      </c>
      <c r="K73" s="260">
        <f>ROUND(INDEX('INPP base jul 2019'!$C$9:$N$1048576,MATCH('INPP ponderado'!$B73,'INPP base jul 2019'!$B$9:$B$1048576,0),MATCH('INPP ponderado'!K$10,'INPP base jul 2019'!$C$8:$N$8,0)),5)</f>
        <v>72.705250000000007</v>
      </c>
      <c r="L73" s="260">
        <f>ROUND(INDEX('INPP base jul 2019'!$C$9:$N$1048576,MATCH('INPP ponderado'!$B73,'INPP base jul 2019'!$B$9:$B$1048576,0),MATCH('INPP ponderado'!L$10,'INPP base jul 2019'!$C$8:$N$8,0)),5)</f>
        <v>71.953419999999994</v>
      </c>
      <c r="M73" s="260">
        <f>ROUND(INDEX('INPP base jul 2019'!$C$9:$N$1048576,MATCH('INPP ponderado'!$B73,'INPP base jul 2019'!$B$9:$B$1048576,0),MATCH('INPP ponderado'!M$10,'INPP base jul 2019'!$C$8:$N$8,0)),5)</f>
        <v>73.391859999999994</v>
      </c>
      <c r="N73" s="260">
        <f>ROUND(INDEX('INPP base jul 2019'!$C$9:$N$1048576,MATCH('INPP ponderado'!$B73,'INPP base jul 2019'!$B$9:$B$1048576,0),MATCH('INPP ponderado'!N$10,'INPP base jul 2019'!$C$8:$N$8,0)),5)</f>
        <v>75.252899999999997</v>
      </c>
      <c r="O73" s="260">
        <f t="shared" si="0"/>
        <v>73.190969999999993</v>
      </c>
      <c r="P73" s="261"/>
      <c r="Q73" s="261"/>
      <c r="R73" s="262"/>
      <c r="S73" s="263"/>
    </row>
    <row r="74" spans="1:19" s="264" customFormat="1" x14ac:dyDescent="0.3">
      <c r="A74" s="258"/>
      <c r="B74" s="259">
        <v>41000</v>
      </c>
      <c r="C74" s="260">
        <f>ROUND(INDEX('INPP base jul 2019'!$C$9:$N$1048576,MATCH('INPP ponderado'!$B74,'INPP base jul 2019'!$B$9:$B$1048576,0),MATCH('INPP ponderado'!C$10,'INPP base jul 2019'!$C$8:$N$8,0)),5)</f>
        <v>71.045360000000002</v>
      </c>
      <c r="D74" s="260">
        <f>ROUND(INDEX('INPP base jul 2019'!$C$9:$N$1048576,MATCH('INPP ponderado'!$B74,'INPP base jul 2019'!$B$9:$B$1048576,0),MATCH('INPP ponderado'!D$10,'INPP base jul 2019'!$C$8:$N$8,0)),5)</f>
        <v>71.310109999999995</v>
      </c>
      <c r="E74" s="260">
        <f>ROUND(INDEX('INPP base jul 2019'!$C$9:$N$1048576,MATCH('INPP ponderado'!$B74,'INPP base jul 2019'!$B$9:$B$1048576,0),MATCH('INPP ponderado'!E$10,'INPP base jul 2019'!$C$8:$N$8,0)),5)</f>
        <v>77.733080000000001</v>
      </c>
      <c r="F74" s="260">
        <f>ROUND(INDEX('INPP base jul 2019'!$C$9:$N$1048576,MATCH('INPP ponderado'!$B74,'INPP base jul 2019'!$B$9:$B$1048576,0),MATCH('INPP ponderado'!F$10,'INPP base jul 2019'!$C$8:$N$8,0)),5)</f>
        <v>68.340549999999993</v>
      </c>
      <c r="G74" s="260">
        <f>ROUND(INDEX('INPP base jul 2019'!$C$9:$N$1048576,MATCH('INPP ponderado'!$B74,'INPP base jul 2019'!$B$9:$B$1048576,0),MATCH('INPP ponderado'!G$10,'INPP base jul 2019'!$C$8:$N$8,0)),5)</f>
        <v>75.032550000000001</v>
      </c>
      <c r="H74" s="260">
        <f>ROUND(INDEX('INPP base jul 2019'!$C$9:$N$1048576,MATCH('INPP ponderado'!$B74,'INPP base jul 2019'!$B$9:$B$1048576,0),MATCH('INPP ponderado'!H$10,'INPP base jul 2019'!$C$8:$N$8,0)),5)</f>
        <v>80.430019999999999</v>
      </c>
      <c r="I74" s="260">
        <f>ROUND(INDEX('INPP base jul 2019'!$C$9:$N$1048576,MATCH('INPP ponderado'!$B74,'INPP base jul 2019'!$B$9:$B$1048576,0),MATCH('INPP ponderado'!I$10,'INPP base jul 2019'!$C$8:$N$8,0)),5)</f>
        <v>71.402900000000002</v>
      </c>
      <c r="J74" s="260">
        <f>ROUND(INDEX('INPP base jul 2019'!$C$9:$N$1048576,MATCH('INPP ponderado'!$B74,'INPP base jul 2019'!$B$9:$B$1048576,0),MATCH('INPP ponderado'!J$10,'INPP base jul 2019'!$C$8:$N$8,0)),5)</f>
        <v>70.629509999999996</v>
      </c>
      <c r="K74" s="260">
        <f>ROUND(INDEX('INPP base jul 2019'!$C$9:$N$1048576,MATCH('INPP ponderado'!$B74,'INPP base jul 2019'!$B$9:$B$1048576,0),MATCH('INPP ponderado'!K$10,'INPP base jul 2019'!$C$8:$N$8,0)),5)</f>
        <v>73.06174</v>
      </c>
      <c r="L74" s="260">
        <f>ROUND(INDEX('INPP base jul 2019'!$C$9:$N$1048576,MATCH('INPP ponderado'!$B74,'INPP base jul 2019'!$B$9:$B$1048576,0),MATCH('INPP ponderado'!L$10,'INPP base jul 2019'!$C$8:$N$8,0)),5)</f>
        <v>72.566909999999993</v>
      </c>
      <c r="M74" s="260">
        <f>ROUND(INDEX('INPP base jul 2019'!$C$9:$N$1048576,MATCH('INPP ponderado'!$B74,'INPP base jul 2019'!$B$9:$B$1048576,0),MATCH('INPP ponderado'!M$10,'INPP base jul 2019'!$C$8:$N$8,0)),5)</f>
        <v>74.105119999999999</v>
      </c>
      <c r="N74" s="260">
        <f>ROUND(INDEX('INPP base jul 2019'!$C$9:$N$1048576,MATCH('INPP ponderado'!$B74,'INPP base jul 2019'!$B$9:$B$1048576,0),MATCH('INPP ponderado'!N$10,'INPP base jul 2019'!$C$8:$N$8,0)),5)</f>
        <v>75.998329999999996</v>
      </c>
      <c r="O74" s="260">
        <f t="shared" si="0"/>
        <v>73.463589999999996</v>
      </c>
      <c r="P74" s="261"/>
      <c r="Q74" s="261"/>
      <c r="R74" s="262"/>
      <c r="S74" s="263"/>
    </row>
    <row r="75" spans="1:19" s="264" customFormat="1" x14ac:dyDescent="0.3">
      <c r="A75" s="258"/>
      <c r="B75" s="259">
        <v>41030</v>
      </c>
      <c r="C75" s="260">
        <f>ROUND(INDEX('INPP base jul 2019'!$C$9:$N$1048576,MATCH('INPP ponderado'!$B75,'INPP base jul 2019'!$B$9:$B$1048576,0),MATCH('INPP ponderado'!C$10,'INPP base jul 2019'!$C$8:$N$8,0)),5)</f>
        <v>71.072959999999995</v>
      </c>
      <c r="D75" s="260">
        <f>ROUND(INDEX('INPP base jul 2019'!$C$9:$N$1048576,MATCH('INPP ponderado'!$B75,'INPP base jul 2019'!$B$9:$B$1048576,0),MATCH('INPP ponderado'!D$10,'INPP base jul 2019'!$C$8:$N$8,0)),5)</f>
        <v>71.40634</v>
      </c>
      <c r="E75" s="260">
        <f>ROUND(INDEX('INPP base jul 2019'!$C$9:$N$1048576,MATCH('INPP ponderado'!$B75,'INPP base jul 2019'!$B$9:$B$1048576,0),MATCH('INPP ponderado'!E$10,'INPP base jul 2019'!$C$8:$N$8,0)),5)</f>
        <v>78.389690000000002</v>
      </c>
      <c r="F75" s="260">
        <f>ROUND(INDEX('INPP base jul 2019'!$C$9:$N$1048576,MATCH('INPP ponderado'!$B75,'INPP base jul 2019'!$B$9:$B$1048576,0),MATCH('INPP ponderado'!F$10,'INPP base jul 2019'!$C$8:$N$8,0)),5)</f>
        <v>68.935829999999996</v>
      </c>
      <c r="G75" s="260">
        <f>ROUND(INDEX('INPP base jul 2019'!$C$9:$N$1048576,MATCH('INPP ponderado'!$B75,'INPP base jul 2019'!$B$9:$B$1048576,0),MATCH('INPP ponderado'!G$10,'INPP base jul 2019'!$C$8:$N$8,0)),5)</f>
        <v>74.998940000000005</v>
      </c>
      <c r="H75" s="260">
        <f>ROUND(INDEX('INPP base jul 2019'!$C$9:$N$1048576,MATCH('INPP ponderado'!$B75,'INPP base jul 2019'!$B$9:$B$1048576,0),MATCH('INPP ponderado'!H$10,'INPP base jul 2019'!$C$8:$N$8,0)),5)</f>
        <v>80.057109999999994</v>
      </c>
      <c r="I75" s="260">
        <f>ROUND(INDEX('INPP base jul 2019'!$C$9:$N$1048576,MATCH('INPP ponderado'!$B75,'INPP base jul 2019'!$B$9:$B$1048576,0),MATCH('INPP ponderado'!I$10,'INPP base jul 2019'!$C$8:$N$8,0)),5)</f>
        <v>71.42971</v>
      </c>
      <c r="J75" s="260">
        <f>ROUND(INDEX('INPP base jul 2019'!$C$9:$N$1048576,MATCH('INPP ponderado'!$B75,'INPP base jul 2019'!$B$9:$B$1048576,0),MATCH('INPP ponderado'!J$10,'INPP base jul 2019'!$C$8:$N$8,0)),5)</f>
        <v>71.782660000000007</v>
      </c>
      <c r="K75" s="260">
        <f>ROUND(INDEX('INPP base jul 2019'!$C$9:$N$1048576,MATCH('INPP ponderado'!$B75,'INPP base jul 2019'!$B$9:$B$1048576,0),MATCH('INPP ponderado'!K$10,'INPP base jul 2019'!$C$8:$N$8,0)),5)</f>
        <v>73.476519999999994</v>
      </c>
      <c r="L75" s="260">
        <f>ROUND(INDEX('INPP base jul 2019'!$C$9:$N$1048576,MATCH('INPP ponderado'!$B75,'INPP base jul 2019'!$B$9:$B$1048576,0),MATCH('INPP ponderado'!L$10,'INPP base jul 2019'!$C$8:$N$8,0)),5)</f>
        <v>72.726140000000001</v>
      </c>
      <c r="M75" s="260">
        <f>ROUND(INDEX('INPP base jul 2019'!$C$9:$N$1048576,MATCH('INPP ponderado'!$B75,'INPP base jul 2019'!$B$9:$B$1048576,0),MATCH('INPP ponderado'!M$10,'INPP base jul 2019'!$C$8:$N$8,0)),5)</f>
        <v>75.217730000000003</v>
      </c>
      <c r="N75" s="260">
        <f>ROUND(INDEX('INPP base jul 2019'!$C$9:$N$1048576,MATCH('INPP ponderado'!$B75,'INPP base jul 2019'!$B$9:$B$1048576,0),MATCH('INPP ponderado'!N$10,'INPP base jul 2019'!$C$8:$N$8,0)),5)</f>
        <v>75.854479999999995</v>
      </c>
      <c r="O75" s="260">
        <f t="shared" si="0"/>
        <v>73.951369999999997</v>
      </c>
      <c r="P75" s="261"/>
      <c r="Q75" s="261"/>
      <c r="R75" s="262"/>
      <c r="S75" s="263"/>
    </row>
    <row r="76" spans="1:19" s="264" customFormat="1" x14ac:dyDescent="0.3">
      <c r="A76" s="258"/>
      <c r="B76" s="259">
        <v>41061</v>
      </c>
      <c r="C76" s="260">
        <f>ROUND(INDEX('INPP base jul 2019'!$C$9:$N$1048576,MATCH('INPP ponderado'!$B76,'INPP base jul 2019'!$B$9:$B$1048576,0),MATCH('INPP ponderado'!C$10,'INPP base jul 2019'!$C$8:$N$8,0)),5)</f>
        <v>71.351100000000002</v>
      </c>
      <c r="D76" s="260">
        <f>ROUND(INDEX('INPP base jul 2019'!$C$9:$N$1048576,MATCH('INPP ponderado'!$B76,'INPP base jul 2019'!$B$9:$B$1048576,0),MATCH('INPP ponderado'!D$10,'INPP base jul 2019'!$C$8:$N$8,0)),5)</f>
        <v>71.881020000000007</v>
      </c>
      <c r="E76" s="260">
        <f>ROUND(INDEX('INPP base jul 2019'!$C$9:$N$1048576,MATCH('INPP ponderado'!$B76,'INPP base jul 2019'!$B$9:$B$1048576,0),MATCH('INPP ponderado'!E$10,'INPP base jul 2019'!$C$8:$N$8,0)),5)</f>
        <v>78.67765</v>
      </c>
      <c r="F76" s="260">
        <f>ROUND(INDEX('INPP base jul 2019'!$C$9:$N$1048576,MATCH('INPP ponderado'!$B76,'INPP base jul 2019'!$B$9:$B$1048576,0),MATCH('INPP ponderado'!F$10,'INPP base jul 2019'!$C$8:$N$8,0)),5)</f>
        <v>69.121380000000002</v>
      </c>
      <c r="G76" s="260">
        <f>ROUND(INDEX('INPP base jul 2019'!$C$9:$N$1048576,MATCH('INPP ponderado'!$B76,'INPP base jul 2019'!$B$9:$B$1048576,0),MATCH('INPP ponderado'!G$10,'INPP base jul 2019'!$C$8:$N$8,0)),5)</f>
        <v>75.128420000000006</v>
      </c>
      <c r="H76" s="260">
        <f>ROUND(INDEX('INPP base jul 2019'!$C$9:$N$1048576,MATCH('INPP ponderado'!$B76,'INPP base jul 2019'!$B$9:$B$1048576,0),MATCH('INPP ponderado'!H$10,'INPP base jul 2019'!$C$8:$N$8,0)),5)</f>
        <v>80.09742</v>
      </c>
      <c r="I76" s="260">
        <f>ROUND(INDEX('INPP base jul 2019'!$C$9:$N$1048576,MATCH('INPP ponderado'!$B76,'INPP base jul 2019'!$B$9:$B$1048576,0),MATCH('INPP ponderado'!I$10,'INPP base jul 2019'!$C$8:$N$8,0)),5)</f>
        <v>72.224289999999996</v>
      </c>
      <c r="J76" s="260">
        <f>ROUND(INDEX('INPP base jul 2019'!$C$9:$N$1048576,MATCH('INPP ponderado'!$B76,'INPP base jul 2019'!$B$9:$B$1048576,0),MATCH('INPP ponderado'!J$10,'INPP base jul 2019'!$C$8:$N$8,0)),5)</f>
        <v>73.015829999999994</v>
      </c>
      <c r="K76" s="260">
        <f>ROUND(INDEX('INPP base jul 2019'!$C$9:$N$1048576,MATCH('INPP ponderado'!$B76,'INPP base jul 2019'!$B$9:$B$1048576,0),MATCH('INPP ponderado'!K$10,'INPP base jul 2019'!$C$8:$N$8,0)),5)</f>
        <v>73.761930000000007</v>
      </c>
      <c r="L76" s="260">
        <f>ROUND(INDEX('INPP base jul 2019'!$C$9:$N$1048576,MATCH('INPP ponderado'!$B76,'INPP base jul 2019'!$B$9:$B$1048576,0),MATCH('INPP ponderado'!L$10,'INPP base jul 2019'!$C$8:$N$8,0)),5)</f>
        <v>72.923240000000007</v>
      </c>
      <c r="M76" s="260">
        <f>ROUND(INDEX('INPP base jul 2019'!$C$9:$N$1048576,MATCH('INPP ponderado'!$B76,'INPP base jul 2019'!$B$9:$B$1048576,0),MATCH('INPP ponderado'!M$10,'INPP base jul 2019'!$C$8:$N$8,0)),5)</f>
        <v>76.255390000000006</v>
      </c>
      <c r="N76" s="260">
        <f>ROUND(INDEX('INPP base jul 2019'!$C$9:$N$1048576,MATCH('INPP ponderado'!$B76,'INPP base jul 2019'!$B$9:$B$1048576,0),MATCH('INPP ponderado'!N$10,'INPP base jul 2019'!$C$8:$N$8,0)),5)</f>
        <v>76.62567</v>
      </c>
      <c r="O76" s="260">
        <f t="shared" ref="O76:O139" si="1">ROUND(SUMPRODUCT($C$8:$N$8,$C76:$N76),5)</f>
        <v>74.503770000000003</v>
      </c>
      <c r="P76" s="261"/>
      <c r="Q76" s="261"/>
      <c r="R76" s="262"/>
      <c r="S76" s="263"/>
    </row>
    <row r="77" spans="1:19" s="264" customFormat="1" x14ac:dyDescent="0.3">
      <c r="A77" s="258"/>
      <c r="B77" s="259">
        <v>41091</v>
      </c>
      <c r="C77" s="260">
        <f>ROUND(INDEX('INPP base jul 2019'!$C$9:$N$1048576,MATCH('INPP ponderado'!$B77,'INPP base jul 2019'!$B$9:$B$1048576,0),MATCH('INPP ponderado'!C$10,'INPP base jul 2019'!$C$8:$N$8,0)),5)</f>
        <v>71.176810000000003</v>
      </c>
      <c r="D77" s="260">
        <f>ROUND(INDEX('INPP base jul 2019'!$C$9:$N$1048576,MATCH('INPP ponderado'!$B77,'INPP base jul 2019'!$B$9:$B$1048576,0),MATCH('INPP ponderado'!D$10,'INPP base jul 2019'!$C$8:$N$8,0)),5)</f>
        <v>71.835400000000007</v>
      </c>
      <c r="E77" s="260">
        <f>ROUND(INDEX('INPP base jul 2019'!$C$9:$N$1048576,MATCH('INPP ponderado'!$B77,'INPP base jul 2019'!$B$9:$B$1048576,0),MATCH('INPP ponderado'!E$10,'INPP base jul 2019'!$C$8:$N$8,0)),5)</f>
        <v>76.965950000000007</v>
      </c>
      <c r="F77" s="260">
        <f>ROUND(INDEX('INPP base jul 2019'!$C$9:$N$1048576,MATCH('INPP ponderado'!$B77,'INPP base jul 2019'!$B$9:$B$1048576,0),MATCH('INPP ponderado'!F$10,'INPP base jul 2019'!$C$8:$N$8,0)),5)</f>
        <v>69.132930000000002</v>
      </c>
      <c r="G77" s="260">
        <f>ROUND(INDEX('INPP base jul 2019'!$C$9:$N$1048576,MATCH('INPP ponderado'!$B77,'INPP base jul 2019'!$B$9:$B$1048576,0),MATCH('INPP ponderado'!G$10,'INPP base jul 2019'!$C$8:$N$8,0)),5)</f>
        <v>74.980540000000005</v>
      </c>
      <c r="H77" s="260">
        <f>ROUND(INDEX('INPP base jul 2019'!$C$9:$N$1048576,MATCH('INPP ponderado'!$B77,'INPP base jul 2019'!$B$9:$B$1048576,0),MATCH('INPP ponderado'!H$10,'INPP base jul 2019'!$C$8:$N$8,0)),5)</f>
        <v>78.542150000000007</v>
      </c>
      <c r="I77" s="260">
        <f>ROUND(INDEX('INPP base jul 2019'!$C$9:$N$1048576,MATCH('INPP ponderado'!$B77,'INPP base jul 2019'!$B$9:$B$1048576,0),MATCH('INPP ponderado'!I$10,'INPP base jul 2019'!$C$8:$N$8,0)),5)</f>
        <v>72.484710000000007</v>
      </c>
      <c r="J77" s="260">
        <f>ROUND(INDEX('INPP base jul 2019'!$C$9:$N$1048576,MATCH('INPP ponderado'!$B77,'INPP base jul 2019'!$B$9:$B$1048576,0),MATCH('INPP ponderado'!J$10,'INPP base jul 2019'!$C$8:$N$8,0)),5)</f>
        <v>72.342420000000004</v>
      </c>
      <c r="K77" s="260">
        <f>ROUND(INDEX('INPP base jul 2019'!$C$9:$N$1048576,MATCH('INPP ponderado'!$B77,'INPP base jul 2019'!$B$9:$B$1048576,0),MATCH('INPP ponderado'!K$10,'INPP base jul 2019'!$C$8:$N$8,0)),5)</f>
        <v>72.750780000000006</v>
      </c>
      <c r="L77" s="260">
        <f>ROUND(INDEX('INPP base jul 2019'!$C$9:$N$1048576,MATCH('INPP ponderado'!$B77,'INPP base jul 2019'!$B$9:$B$1048576,0),MATCH('INPP ponderado'!L$10,'INPP base jul 2019'!$C$8:$N$8,0)),5)</f>
        <v>72.239900000000006</v>
      </c>
      <c r="M77" s="260">
        <f>ROUND(INDEX('INPP base jul 2019'!$C$9:$N$1048576,MATCH('INPP ponderado'!$B77,'INPP base jul 2019'!$B$9:$B$1048576,0),MATCH('INPP ponderado'!M$10,'INPP base jul 2019'!$C$8:$N$8,0)),5)</f>
        <v>74.872910000000005</v>
      </c>
      <c r="N77" s="260">
        <f>ROUND(INDEX('INPP base jul 2019'!$C$9:$N$1048576,MATCH('INPP ponderado'!$B77,'INPP base jul 2019'!$B$9:$B$1048576,0),MATCH('INPP ponderado'!N$10,'INPP base jul 2019'!$C$8:$N$8,0)),5)</f>
        <v>75.567220000000006</v>
      </c>
      <c r="O77" s="260">
        <f t="shared" si="1"/>
        <v>73.637150000000005</v>
      </c>
      <c r="P77" s="261"/>
      <c r="Q77" s="261"/>
      <c r="R77" s="262"/>
      <c r="S77" s="263"/>
    </row>
    <row r="78" spans="1:19" s="264" customFormat="1" x14ac:dyDescent="0.3">
      <c r="A78" s="258"/>
      <c r="B78" s="259">
        <v>41122</v>
      </c>
      <c r="C78" s="260">
        <f>ROUND(INDEX('INPP base jul 2019'!$C$9:$N$1048576,MATCH('INPP ponderado'!$B78,'INPP base jul 2019'!$B$9:$B$1048576,0),MATCH('INPP ponderado'!C$10,'INPP base jul 2019'!$C$8:$N$8,0)),5)</f>
        <v>70.953749999999999</v>
      </c>
      <c r="D78" s="260">
        <f>ROUND(INDEX('INPP base jul 2019'!$C$9:$N$1048576,MATCH('INPP ponderado'!$B78,'INPP base jul 2019'!$B$9:$B$1048576,0),MATCH('INPP ponderado'!D$10,'INPP base jul 2019'!$C$8:$N$8,0)),5)</f>
        <v>71.780519999999996</v>
      </c>
      <c r="E78" s="260">
        <f>ROUND(INDEX('INPP base jul 2019'!$C$9:$N$1048576,MATCH('INPP ponderado'!$B78,'INPP base jul 2019'!$B$9:$B$1048576,0),MATCH('INPP ponderado'!E$10,'INPP base jul 2019'!$C$8:$N$8,0)),5)</f>
        <v>76.589680000000001</v>
      </c>
      <c r="F78" s="260">
        <f>ROUND(INDEX('INPP base jul 2019'!$C$9:$N$1048576,MATCH('INPP ponderado'!$B78,'INPP base jul 2019'!$B$9:$B$1048576,0),MATCH('INPP ponderado'!F$10,'INPP base jul 2019'!$C$8:$N$8,0)),5)</f>
        <v>69.064850000000007</v>
      </c>
      <c r="G78" s="260">
        <f>ROUND(INDEX('INPP base jul 2019'!$C$9:$N$1048576,MATCH('INPP ponderado'!$B78,'INPP base jul 2019'!$B$9:$B$1048576,0),MATCH('INPP ponderado'!G$10,'INPP base jul 2019'!$C$8:$N$8,0)),5)</f>
        <v>75.223169999999996</v>
      </c>
      <c r="H78" s="260">
        <f>ROUND(INDEX('INPP base jul 2019'!$C$9:$N$1048576,MATCH('INPP ponderado'!$B78,'INPP base jul 2019'!$B$9:$B$1048576,0),MATCH('INPP ponderado'!H$10,'INPP base jul 2019'!$C$8:$N$8,0)),5)</f>
        <v>78.218029999999999</v>
      </c>
      <c r="I78" s="260">
        <f>ROUND(INDEX('INPP base jul 2019'!$C$9:$N$1048576,MATCH('INPP ponderado'!$B78,'INPP base jul 2019'!$B$9:$B$1048576,0),MATCH('INPP ponderado'!I$10,'INPP base jul 2019'!$C$8:$N$8,0)),5)</f>
        <v>72.27</v>
      </c>
      <c r="J78" s="260">
        <f>ROUND(INDEX('INPP base jul 2019'!$C$9:$N$1048576,MATCH('INPP ponderado'!$B78,'INPP base jul 2019'!$B$9:$B$1048576,0),MATCH('INPP ponderado'!J$10,'INPP base jul 2019'!$C$8:$N$8,0)),5)</f>
        <v>71.823269999999994</v>
      </c>
      <c r="K78" s="260">
        <f>ROUND(INDEX('INPP base jul 2019'!$C$9:$N$1048576,MATCH('INPP ponderado'!$B78,'INPP base jul 2019'!$B$9:$B$1048576,0),MATCH('INPP ponderado'!K$10,'INPP base jul 2019'!$C$8:$N$8,0)),5)</f>
        <v>72.315070000000006</v>
      </c>
      <c r="L78" s="260">
        <f>ROUND(INDEX('INPP base jul 2019'!$C$9:$N$1048576,MATCH('INPP ponderado'!$B78,'INPP base jul 2019'!$B$9:$B$1048576,0),MATCH('INPP ponderado'!L$10,'INPP base jul 2019'!$C$8:$N$8,0)),5)</f>
        <v>71.833330000000004</v>
      </c>
      <c r="M78" s="260">
        <f>ROUND(INDEX('INPP base jul 2019'!$C$9:$N$1048576,MATCH('INPP ponderado'!$B78,'INPP base jul 2019'!$B$9:$B$1048576,0),MATCH('INPP ponderado'!M$10,'INPP base jul 2019'!$C$8:$N$8,0)),5)</f>
        <v>74.427509999999998</v>
      </c>
      <c r="N78" s="260">
        <f>ROUND(INDEX('INPP base jul 2019'!$C$9:$N$1048576,MATCH('INPP ponderado'!$B78,'INPP base jul 2019'!$B$9:$B$1048576,0),MATCH('INPP ponderado'!N$10,'INPP base jul 2019'!$C$8:$N$8,0)),5)</f>
        <v>75.309280000000001</v>
      </c>
      <c r="O78" s="260">
        <f t="shared" si="1"/>
        <v>73.305289999999999</v>
      </c>
      <c r="P78" s="261"/>
      <c r="Q78" s="261"/>
      <c r="R78" s="262"/>
      <c r="S78" s="263"/>
    </row>
    <row r="79" spans="1:19" s="264" customFormat="1" x14ac:dyDescent="0.3">
      <c r="A79" s="258"/>
      <c r="B79" s="259">
        <v>41153</v>
      </c>
      <c r="C79" s="260">
        <f>ROUND(INDEX('INPP base jul 2019'!$C$9:$N$1048576,MATCH('INPP ponderado'!$B79,'INPP base jul 2019'!$B$9:$B$1048576,0),MATCH('INPP ponderado'!C$10,'INPP base jul 2019'!$C$8:$N$8,0)),5)</f>
        <v>70.72242</v>
      </c>
      <c r="D79" s="260">
        <f>ROUND(INDEX('INPP base jul 2019'!$C$9:$N$1048576,MATCH('INPP ponderado'!$B79,'INPP base jul 2019'!$B$9:$B$1048576,0),MATCH('INPP ponderado'!D$10,'INPP base jul 2019'!$C$8:$N$8,0)),5)</f>
        <v>71.889439999999993</v>
      </c>
      <c r="E79" s="260">
        <f>ROUND(INDEX('INPP base jul 2019'!$C$9:$N$1048576,MATCH('INPP ponderado'!$B79,'INPP base jul 2019'!$B$9:$B$1048576,0),MATCH('INPP ponderado'!E$10,'INPP base jul 2019'!$C$8:$N$8,0)),5)</f>
        <v>76.472520000000003</v>
      </c>
      <c r="F79" s="260">
        <f>ROUND(INDEX('INPP base jul 2019'!$C$9:$N$1048576,MATCH('INPP ponderado'!$B79,'INPP base jul 2019'!$B$9:$B$1048576,0),MATCH('INPP ponderado'!F$10,'INPP base jul 2019'!$C$8:$N$8,0)),5)</f>
        <v>68.861130000000003</v>
      </c>
      <c r="G79" s="260">
        <f>ROUND(INDEX('INPP base jul 2019'!$C$9:$N$1048576,MATCH('INPP ponderado'!$B79,'INPP base jul 2019'!$B$9:$B$1048576,0),MATCH('INPP ponderado'!G$10,'INPP base jul 2019'!$C$8:$N$8,0)),5)</f>
        <v>75.185770000000005</v>
      </c>
      <c r="H79" s="260">
        <f>ROUND(INDEX('INPP base jul 2019'!$C$9:$N$1048576,MATCH('INPP ponderado'!$B79,'INPP base jul 2019'!$B$9:$B$1048576,0),MATCH('INPP ponderado'!H$10,'INPP base jul 2019'!$C$8:$N$8,0)),5)</f>
        <v>81.398820000000001</v>
      </c>
      <c r="I79" s="260">
        <f>ROUND(INDEX('INPP base jul 2019'!$C$9:$N$1048576,MATCH('INPP ponderado'!$B79,'INPP base jul 2019'!$B$9:$B$1048576,0),MATCH('INPP ponderado'!I$10,'INPP base jul 2019'!$C$8:$N$8,0)),5)</f>
        <v>72.000820000000004</v>
      </c>
      <c r="J79" s="260">
        <f>ROUND(INDEX('INPP base jul 2019'!$C$9:$N$1048576,MATCH('INPP ponderado'!$B79,'INPP base jul 2019'!$B$9:$B$1048576,0),MATCH('INPP ponderado'!J$10,'INPP base jul 2019'!$C$8:$N$8,0)),5)</f>
        <v>71.275819999999996</v>
      </c>
      <c r="K79" s="260">
        <f>ROUND(INDEX('INPP base jul 2019'!$C$9:$N$1048576,MATCH('INPP ponderado'!$B79,'INPP base jul 2019'!$B$9:$B$1048576,0),MATCH('INPP ponderado'!K$10,'INPP base jul 2019'!$C$8:$N$8,0)),5)</f>
        <v>72.101470000000006</v>
      </c>
      <c r="L79" s="260">
        <f>ROUND(INDEX('INPP base jul 2019'!$C$9:$N$1048576,MATCH('INPP ponderado'!$B79,'INPP base jul 2019'!$B$9:$B$1048576,0),MATCH('INPP ponderado'!L$10,'INPP base jul 2019'!$C$8:$N$8,0)),5)</f>
        <v>71.617000000000004</v>
      </c>
      <c r="M79" s="260">
        <f>ROUND(INDEX('INPP base jul 2019'!$C$9:$N$1048576,MATCH('INPP ponderado'!$B79,'INPP base jul 2019'!$B$9:$B$1048576,0),MATCH('INPP ponderado'!M$10,'INPP base jul 2019'!$C$8:$N$8,0)),5)</f>
        <v>73.960189999999997</v>
      </c>
      <c r="N79" s="260">
        <f>ROUND(INDEX('INPP base jul 2019'!$C$9:$N$1048576,MATCH('INPP ponderado'!$B79,'INPP base jul 2019'!$B$9:$B$1048576,0),MATCH('INPP ponderado'!N$10,'INPP base jul 2019'!$C$8:$N$8,0)),5)</f>
        <v>75.425799999999995</v>
      </c>
      <c r="O79" s="260">
        <f t="shared" si="1"/>
        <v>73.229330000000004</v>
      </c>
      <c r="P79" s="261"/>
      <c r="Q79" s="261"/>
      <c r="R79" s="262"/>
      <c r="S79" s="263"/>
    </row>
    <row r="80" spans="1:19" s="264" customFormat="1" x14ac:dyDescent="0.3">
      <c r="A80" s="258"/>
      <c r="B80" s="259">
        <v>41183</v>
      </c>
      <c r="C80" s="260">
        <f>ROUND(INDEX('INPP base jul 2019'!$C$9:$N$1048576,MATCH('INPP ponderado'!$B80,'INPP base jul 2019'!$B$9:$B$1048576,0),MATCH('INPP ponderado'!C$10,'INPP base jul 2019'!$C$8:$N$8,0)),5)</f>
        <v>70.688329999999993</v>
      </c>
      <c r="D80" s="260">
        <f>ROUND(INDEX('INPP base jul 2019'!$C$9:$N$1048576,MATCH('INPP ponderado'!$B80,'INPP base jul 2019'!$B$9:$B$1048576,0),MATCH('INPP ponderado'!D$10,'INPP base jul 2019'!$C$8:$N$8,0)),5)</f>
        <v>71.730189999999993</v>
      </c>
      <c r="E80" s="260">
        <f>ROUND(INDEX('INPP base jul 2019'!$C$9:$N$1048576,MATCH('INPP ponderado'!$B80,'INPP base jul 2019'!$B$9:$B$1048576,0),MATCH('INPP ponderado'!E$10,'INPP base jul 2019'!$C$8:$N$8,0)),5)</f>
        <v>76.89761</v>
      </c>
      <c r="F80" s="260">
        <f>ROUND(INDEX('INPP base jul 2019'!$C$9:$N$1048576,MATCH('INPP ponderado'!$B80,'INPP base jul 2019'!$B$9:$B$1048576,0),MATCH('INPP ponderado'!F$10,'INPP base jul 2019'!$C$8:$N$8,0)),5)</f>
        <v>68.889359999999996</v>
      </c>
      <c r="G80" s="260">
        <f>ROUND(INDEX('INPP base jul 2019'!$C$9:$N$1048576,MATCH('INPP ponderado'!$B80,'INPP base jul 2019'!$B$9:$B$1048576,0),MATCH('INPP ponderado'!G$10,'INPP base jul 2019'!$C$8:$N$8,0)),5)</f>
        <v>75.021540000000002</v>
      </c>
      <c r="H80" s="260">
        <f>ROUND(INDEX('INPP base jul 2019'!$C$9:$N$1048576,MATCH('INPP ponderado'!$B80,'INPP base jul 2019'!$B$9:$B$1048576,0),MATCH('INPP ponderado'!H$10,'INPP base jul 2019'!$C$8:$N$8,0)),5)</f>
        <v>80.977159999999998</v>
      </c>
      <c r="I80" s="260">
        <f>ROUND(INDEX('INPP base jul 2019'!$C$9:$N$1048576,MATCH('INPP ponderado'!$B80,'INPP base jul 2019'!$B$9:$B$1048576,0),MATCH('INPP ponderado'!I$10,'INPP base jul 2019'!$C$8:$N$8,0)),5)</f>
        <v>72.092820000000003</v>
      </c>
      <c r="J80" s="260">
        <f>ROUND(INDEX('INPP base jul 2019'!$C$9:$N$1048576,MATCH('INPP ponderado'!$B80,'INPP base jul 2019'!$B$9:$B$1048576,0),MATCH('INPP ponderado'!J$10,'INPP base jul 2019'!$C$8:$N$8,0)),5)</f>
        <v>71.095619999999997</v>
      </c>
      <c r="K80" s="260">
        <f>ROUND(INDEX('INPP base jul 2019'!$C$9:$N$1048576,MATCH('INPP ponderado'!$B80,'INPP base jul 2019'!$B$9:$B$1048576,0),MATCH('INPP ponderado'!K$10,'INPP base jul 2019'!$C$8:$N$8,0)),5)</f>
        <v>72.014009999999999</v>
      </c>
      <c r="L80" s="260">
        <f>ROUND(INDEX('INPP base jul 2019'!$C$9:$N$1048576,MATCH('INPP ponderado'!$B80,'INPP base jul 2019'!$B$9:$B$1048576,0),MATCH('INPP ponderado'!L$10,'INPP base jul 2019'!$C$8:$N$8,0)),5)</f>
        <v>71.466419999999999</v>
      </c>
      <c r="M80" s="260">
        <f>ROUND(INDEX('INPP base jul 2019'!$C$9:$N$1048576,MATCH('INPP ponderado'!$B80,'INPP base jul 2019'!$B$9:$B$1048576,0),MATCH('INPP ponderado'!M$10,'INPP base jul 2019'!$C$8:$N$8,0)),5)</f>
        <v>73.76294</v>
      </c>
      <c r="N80" s="260">
        <f>ROUND(INDEX('INPP base jul 2019'!$C$9:$N$1048576,MATCH('INPP ponderado'!$B80,'INPP base jul 2019'!$B$9:$B$1048576,0),MATCH('INPP ponderado'!N$10,'INPP base jul 2019'!$C$8:$N$8,0)),5)</f>
        <v>75.755409999999998</v>
      </c>
      <c r="O80" s="260">
        <f t="shared" si="1"/>
        <v>73.149500000000003</v>
      </c>
      <c r="P80" s="261"/>
      <c r="Q80" s="261"/>
      <c r="R80" s="262"/>
      <c r="S80" s="263"/>
    </row>
    <row r="81" spans="1:19" s="264" customFormat="1" x14ac:dyDescent="0.3">
      <c r="A81" s="258"/>
      <c r="B81" s="259">
        <v>41214</v>
      </c>
      <c r="C81" s="260">
        <f>ROUND(INDEX('INPP base jul 2019'!$C$9:$N$1048576,MATCH('INPP ponderado'!$B81,'INPP base jul 2019'!$B$9:$B$1048576,0),MATCH('INPP ponderado'!C$10,'INPP base jul 2019'!$C$8:$N$8,0)),5)</f>
        <v>70.751999999999995</v>
      </c>
      <c r="D81" s="260">
        <f>ROUND(INDEX('INPP base jul 2019'!$C$9:$N$1048576,MATCH('INPP ponderado'!$B81,'INPP base jul 2019'!$B$9:$B$1048576,0),MATCH('INPP ponderado'!D$10,'INPP base jul 2019'!$C$8:$N$8,0)),5)</f>
        <v>71.778459999999995</v>
      </c>
      <c r="E81" s="260">
        <f>ROUND(INDEX('INPP base jul 2019'!$C$9:$N$1048576,MATCH('INPP ponderado'!$B81,'INPP base jul 2019'!$B$9:$B$1048576,0),MATCH('INPP ponderado'!E$10,'INPP base jul 2019'!$C$8:$N$8,0)),5)</f>
        <v>78.821399999999997</v>
      </c>
      <c r="F81" s="260">
        <f>ROUND(INDEX('INPP base jul 2019'!$C$9:$N$1048576,MATCH('INPP ponderado'!$B81,'INPP base jul 2019'!$B$9:$B$1048576,0),MATCH('INPP ponderado'!F$10,'INPP base jul 2019'!$C$8:$N$8,0)),5)</f>
        <v>69.281009999999995</v>
      </c>
      <c r="G81" s="260">
        <f>ROUND(INDEX('INPP base jul 2019'!$C$9:$N$1048576,MATCH('INPP ponderado'!$B81,'INPP base jul 2019'!$B$9:$B$1048576,0),MATCH('INPP ponderado'!G$10,'INPP base jul 2019'!$C$8:$N$8,0)),5)</f>
        <v>75.705560000000006</v>
      </c>
      <c r="H81" s="260">
        <f>ROUND(INDEX('INPP base jul 2019'!$C$9:$N$1048576,MATCH('INPP ponderado'!$B81,'INPP base jul 2019'!$B$9:$B$1048576,0),MATCH('INPP ponderado'!H$10,'INPP base jul 2019'!$C$8:$N$8,0)),5)</f>
        <v>80.003439999999998</v>
      </c>
      <c r="I81" s="260">
        <f>ROUND(INDEX('INPP base jul 2019'!$C$9:$N$1048576,MATCH('INPP ponderado'!$B81,'INPP base jul 2019'!$B$9:$B$1048576,0),MATCH('INPP ponderado'!I$10,'INPP base jul 2019'!$C$8:$N$8,0)),5)</f>
        <v>71.763369999999995</v>
      </c>
      <c r="J81" s="260">
        <f>ROUND(INDEX('INPP base jul 2019'!$C$9:$N$1048576,MATCH('INPP ponderado'!$B81,'INPP base jul 2019'!$B$9:$B$1048576,0),MATCH('INPP ponderado'!J$10,'INPP base jul 2019'!$C$8:$N$8,0)),5)</f>
        <v>71.217770000000002</v>
      </c>
      <c r="K81" s="260">
        <f>ROUND(INDEX('INPP base jul 2019'!$C$9:$N$1048576,MATCH('INPP ponderado'!$B81,'INPP base jul 2019'!$B$9:$B$1048576,0),MATCH('INPP ponderado'!K$10,'INPP base jul 2019'!$C$8:$N$8,0)),5)</f>
        <v>72.275700000000001</v>
      </c>
      <c r="L81" s="260">
        <f>ROUND(INDEX('INPP base jul 2019'!$C$9:$N$1048576,MATCH('INPP ponderado'!$B81,'INPP base jul 2019'!$B$9:$B$1048576,0),MATCH('INPP ponderado'!L$10,'INPP base jul 2019'!$C$8:$N$8,0)),5)</f>
        <v>72.458179999999999</v>
      </c>
      <c r="M81" s="260">
        <f>ROUND(INDEX('INPP base jul 2019'!$C$9:$N$1048576,MATCH('INPP ponderado'!$B81,'INPP base jul 2019'!$B$9:$B$1048576,0),MATCH('INPP ponderado'!M$10,'INPP base jul 2019'!$C$8:$N$8,0)),5)</f>
        <v>74.27</v>
      </c>
      <c r="N81" s="260">
        <f>ROUND(INDEX('INPP base jul 2019'!$C$9:$N$1048576,MATCH('INPP ponderado'!$B81,'INPP base jul 2019'!$B$9:$B$1048576,0),MATCH('INPP ponderado'!N$10,'INPP base jul 2019'!$C$8:$N$8,0)),5)</f>
        <v>76.088639999999998</v>
      </c>
      <c r="O81" s="260">
        <f t="shared" si="1"/>
        <v>73.519289999999998</v>
      </c>
      <c r="P81" s="261"/>
      <c r="Q81" s="261"/>
      <c r="R81" s="262"/>
      <c r="S81" s="263"/>
    </row>
    <row r="82" spans="1:19" s="264" customFormat="1" x14ac:dyDescent="0.3">
      <c r="A82" s="258"/>
      <c r="B82" s="259">
        <v>41244</v>
      </c>
      <c r="C82" s="260">
        <f>ROUND(INDEX('INPP base jul 2019'!$C$9:$N$1048576,MATCH('INPP ponderado'!$B82,'INPP base jul 2019'!$B$9:$B$1048576,0),MATCH('INPP ponderado'!C$10,'INPP base jul 2019'!$C$8:$N$8,0)),5)</f>
        <v>70.747709999999998</v>
      </c>
      <c r="D82" s="260">
        <f>ROUND(INDEX('INPP base jul 2019'!$C$9:$N$1048576,MATCH('INPP ponderado'!$B82,'INPP base jul 2019'!$B$9:$B$1048576,0),MATCH('INPP ponderado'!D$10,'INPP base jul 2019'!$C$8:$N$8,0)),5)</f>
        <v>71.964550000000003</v>
      </c>
      <c r="E82" s="260">
        <f>ROUND(INDEX('INPP base jul 2019'!$C$9:$N$1048576,MATCH('INPP ponderado'!$B82,'INPP base jul 2019'!$B$9:$B$1048576,0),MATCH('INPP ponderado'!E$10,'INPP base jul 2019'!$C$8:$N$8,0)),5)</f>
        <v>79.184079999999994</v>
      </c>
      <c r="F82" s="260">
        <f>ROUND(INDEX('INPP base jul 2019'!$C$9:$N$1048576,MATCH('INPP ponderado'!$B82,'INPP base jul 2019'!$B$9:$B$1048576,0),MATCH('INPP ponderado'!F$10,'INPP base jul 2019'!$C$8:$N$8,0)),5)</f>
        <v>69.220590000000001</v>
      </c>
      <c r="G82" s="260">
        <f>ROUND(INDEX('INPP base jul 2019'!$C$9:$N$1048576,MATCH('INPP ponderado'!$B82,'INPP base jul 2019'!$B$9:$B$1048576,0),MATCH('INPP ponderado'!G$10,'INPP base jul 2019'!$C$8:$N$8,0)),5)</f>
        <v>75.562020000000004</v>
      </c>
      <c r="H82" s="260">
        <f>ROUND(INDEX('INPP base jul 2019'!$C$9:$N$1048576,MATCH('INPP ponderado'!$B82,'INPP base jul 2019'!$B$9:$B$1048576,0),MATCH('INPP ponderado'!H$10,'INPP base jul 2019'!$C$8:$N$8,0)),5)</f>
        <v>79.004459999999995</v>
      </c>
      <c r="I82" s="260">
        <f>ROUND(INDEX('INPP base jul 2019'!$C$9:$N$1048576,MATCH('INPP ponderado'!$B82,'INPP base jul 2019'!$B$9:$B$1048576,0),MATCH('INPP ponderado'!I$10,'INPP base jul 2019'!$C$8:$N$8,0)),5)</f>
        <v>71.71602</v>
      </c>
      <c r="J82" s="260">
        <f>ROUND(INDEX('INPP base jul 2019'!$C$9:$N$1048576,MATCH('INPP ponderado'!$B82,'INPP base jul 2019'!$B$9:$B$1048576,0),MATCH('INPP ponderado'!J$10,'INPP base jul 2019'!$C$8:$N$8,0)),5)</f>
        <v>70.788899999999998</v>
      </c>
      <c r="K82" s="260">
        <f>ROUND(INDEX('INPP base jul 2019'!$C$9:$N$1048576,MATCH('INPP ponderado'!$B82,'INPP base jul 2019'!$B$9:$B$1048576,0),MATCH('INPP ponderado'!K$10,'INPP base jul 2019'!$C$8:$N$8,0)),5)</f>
        <v>71.494420000000005</v>
      </c>
      <c r="L82" s="260">
        <f>ROUND(INDEX('INPP base jul 2019'!$C$9:$N$1048576,MATCH('INPP ponderado'!$B82,'INPP base jul 2019'!$B$9:$B$1048576,0),MATCH('INPP ponderado'!L$10,'INPP base jul 2019'!$C$8:$N$8,0)),5)</f>
        <v>72.167190000000005</v>
      </c>
      <c r="M82" s="260">
        <f>ROUND(INDEX('INPP base jul 2019'!$C$9:$N$1048576,MATCH('INPP ponderado'!$B82,'INPP base jul 2019'!$B$9:$B$1048576,0),MATCH('INPP ponderado'!M$10,'INPP base jul 2019'!$C$8:$N$8,0)),5)</f>
        <v>73.713989999999995</v>
      </c>
      <c r="N82" s="260">
        <f>ROUND(INDEX('INPP base jul 2019'!$C$9:$N$1048576,MATCH('INPP ponderado'!$B82,'INPP base jul 2019'!$B$9:$B$1048576,0),MATCH('INPP ponderado'!N$10,'INPP base jul 2019'!$C$8:$N$8,0)),5)</f>
        <v>75.560900000000004</v>
      </c>
      <c r="O82" s="260">
        <f t="shared" si="1"/>
        <v>73.190730000000002</v>
      </c>
      <c r="P82" s="261"/>
      <c r="Q82" s="261"/>
      <c r="R82" s="262"/>
      <c r="S82" s="263"/>
    </row>
    <row r="83" spans="1:19" s="264" customFormat="1" x14ac:dyDescent="0.3">
      <c r="A83" s="258"/>
      <c r="B83" s="259">
        <v>41275</v>
      </c>
      <c r="C83" s="260">
        <f>ROUND(INDEX('INPP base jul 2019'!$C$9:$N$1048576,MATCH('INPP ponderado'!$B83,'INPP base jul 2019'!$B$9:$B$1048576,0),MATCH('INPP ponderado'!C$10,'INPP base jul 2019'!$C$8:$N$8,0)),5)</f>
        <v>70.753140000000002</v>
      </c>
      <c r="D83" s="260">
        <f>ROUND(INDEX('INPP base jul 2019'!$C$9:$N$1048576,MATCH('INPP ponderado'!$B83,'INPP base jul 2019'!$B$9:$B$1048576,0),MATCH('INPP ponderado'!D$10,'INPP base jul 2019'!$C$8:$N$8,0)),5)</f>
        <v>72.072310000000002</v>
      </c>
      <c r="E83" s="260">
        <f>ROUND(INDEX('INPP base jul 2019'!$C$9:$N$1048576,MATCH('INPP ponderado'!$B83,'INPP base jul 2019'!$B$9:$B$1048576,0),MATCH('INPP ponderado'!E$10,'INPP base jul 2019'!$C$8:$N$8,0)),5)</f>
        <v>78.538619999999995</v>
      </c>
      <c r="F83" s="260">
        <f>ROUND(INDEX('INPP base jul 2019'!$C$9:$N$1048576,MATCH('INPP ponderado'!$B83,'INPP base jul 2019'!$B$9:$B$1048576,0),MATCH('INPP ponderado'!F$10,'INPP base jul 2019'!$C$8:$N$8,0)),5)</f>
        <v>69.223740000000006</v>
      </c>
      <c r="G83" s="260">
        <f>ROUND(INDEX('INPP base jul 2019'!$C$9:$N$1048576,MATCH('INPP ponderado'!$B83,'INPP base jul 2019'!$B$9:$B$1048576,0),MATCH('INPP ponderado'!G$10,'INPP base jul 2019'!$C$8:$N$8,0)),5)</f>
        <v>75.489819999999995</v>
      </c>
      <c r="H83" s="260">
        <f>ROUND(INDEX('INPP base jul 2019'!$C$9:$N$1048576,MATCH('INPP ponderado'!$B83,'INPP base jul 2019'!$B$9:$B$1048576,0),MATCH('INPP ponderado'!H$10,'INPP base jul 2019'!$C$8:$N$8,0)),5)</f>
        <v>77.919929999999994</v>
      </c>
      <c r="I83" s="260">
        <f>ROUND(INDEX('INPP base jul 2019'!$C$9:$N$1048576,MATCH('INPP ponderado'!$B83,'INPP base jul 2019'!$B$9:$B$1048576,0),MATCH('INPP ponderado'!I$10,'INPP base jul 2019'!$C$8:$N$8,0)),5)</f>
        <v>71.770690000000002</v>
      </c>
      <c r="J83" s="260">
        <f>ROUND(INDEX('INPP base jul 2019'!$C$9:$N$1048576,MATCH('INPP ponderado'!$B83,'INPP base jul 2019'!$B$9:$B$1048576,0),MATCH('INPP ponderado'!J$10,'INPP base jul 2019'!$C$8:$N$8,0)),5)</f>
        <v>70.903970000000001</v>
      </c>
      <c r="K83" s="260">
        <f>ROUND(INDEX('INPP base jul 2019'!$C$9:$N$1048576,MATCH('INPP ponderado'!$B83,'INPP base jul 2019'!$B$9:$B$1048576,0),MATCH('INPP ponderado'!K$10,'INPP base jul 2019'!$C$8:$N$8,0)),5)</f>
        <v>71.199089999999998</v>
      </c>
      <c r="L83" s="260">
        <f>ROUND(INDEX('INPP base jul 2019'!$C$9:$N$1048576,MATCH('INPP ponderado'!$B83,'INPP base jul 2019'!$B$9:$B$1048576,0),MATCH('INPP ponderado'!L$10,'INPP base jul 2019'!$C$8:$N$8,0)),5)</f>
        <v>72.150189999999995</v>
      </c>
      <c r="M83" s="260">
        <f>ROUND(INDEX('INPP base jul 2019'!$C$9:$N$1048576,MATCH('INPP ponderado'!$B83,'INPP base jul 2019'!$B$9:$B$1048576,0),MATCH('INPP ponderado'!M$10,'INPP base jul 2019'!$C$8:$N$8,0)),5)</f>
        <v>73.408990000000003</v>
      </c>
      <c r="N83" s="260">
        <f>ROUND(INDEX('INPP base jul 2019'!$C$9:$N$1048576,MATCH('INPP ponderado'!$B83,'INPP base jul 2019'!$B$9:$B$1048576,0),MATCH('INPP ponderado'!N$10,'INPP base jul 2019'!$C$8:$N$8,0)),5)</f>
        <v>75.23854</v>
      </c>
      <c r="O83" s="260">
        <f t="shared" si="1"/>
        <v>72.950630000000004</v>
      </c>
      <c r="P83" s="261"/>
      <c r="Q83" s="261"/>
      <c r="R83" s="262"/>
      <c r="S83" s="263"/>
    </row>
    <row r="84" spans="1:19" s="264" customFormat="1" x14ac:dyDescent="0.3">
      <c r="A84" s="258"/>
      <c r="B84" s="259">
        <v>41306</v>
      </c>
      <c r="C84" s="260">
        <f>ROUND(INDEX('INPP base jul 2019'!$C$9:$N$1048576,MATCH('INPP ponderado'!$B84,'INPP base jul 2019'!$B$9:$B$1048576,0),MATCH('INPP ponderado'!C$10,'INPP base jul 2019'!$C$8:$N$8,0)),5)</f>
        <v>70.873450000000005</v>
      </c>
      <c r="D84" s="260">
        <f>ROUND(INDEX('INPP base jul 2019'!$C$9:$N$1048576,MATCH('INPP ponderado'!$B84,'INPP base jul 2019'!$B$9:$B$1048576,0),MATCH('INPP ponderado'!D$10,'INPP base jul 2019'!$C$8:$N$8,0)),5)</f>
        <v>71.966830000000002</v>
      </c>
      <c r="E84" s="260">
        <f>ROUND(INDEX('INPP base jul 2019'!$C$9:$N$1048576,MATCH('INPP ponderado'!$B84,'INPP base jul 2019'!$B$9:$B$1048576,0),MATCH('INPP ponderado'!E$10,'INPP base jul 2019'!$C$8:$N$8,0)),5)</f>
        <v>78.822649999999996</v>
      </c>
      <c r="F84" s="260">
        <f>ROUND(INDEX('INPP base jul 2019'!$C$9:$N$1048576,MATCH('INPP ponderado'!$B84,'INPP base jul 2019'!$B$9:$B$1048576,0),MATCH('INPP ponderado'!F$10,'INPP base jul 2019'!$C$8:$N$8,0)),5)</f>
        <v>69.514319999999998</v>
      </c>
      <c r="G84" s="260">
        <f>ROUND(INDEX('INPP base jul 2019'!$C$9:$N$1048576,MATCH('INPP ponderado'!$B84,'INPP base jul 2019'!$B$9:$B$1048576,0),MATCH('INPP ponderado'!G$10,'INPP base jul 2019'!$C$8:$N$8,0)),5)</f>
        <v>75.514009999999999</v>
      </c>
      <c r="H84" s="260">
        <f>ROUND(INDEX('INPP base jul 2019'!$C$9:$N$1048576,MATCH('INPP ponderado'!$B84,'INPP base jul 2019'!$B$9:$B$1048576,0),MATCH('INPP ponderado'!H$10,'INPP base jul 2019'!$C$8:$N$8,0)),5)</f>
        <v>76.856840000000005</v>
      </c>
      <c r="I84" s="260">
        <f>ROUND(INDEX('INPP base jul 2019'!$C$9:$N$1048576,MATCH('INPP ponderado'!$B84,'INPP base jul 2019'!$B$9:$B$1048576,0),MATCH('INPP ponderado'!I$10,'INPP base jul 2019'!$C$8:$N$8,0)),5)</f>
        <v>71.550759999999997</v>
      </c>
      <c r="J84" s="260">
        <f>ROUND(INDEX('INPP base jul 2019'!$C$9:$N$1048576,MATCH('INPP ponderado'!$B84,'INPP base jul 2019'!$B$9:$B$1048576,0),MATCH('INPP ponderado'!J$10,'INPP base jul 2019'!$C$8:$N$8,0)),5)</f>
        <v>70.859290000000001</v>
      </c>
      <c r="K84" s="260">
        <f>ROUND(INDEX('INPP base jul 2019'!$C$9:$N$1048576,MATCH('INPP ponderado'!$B84,'INPP base jul 2019'!$B$9:$B$1048576,0),MATCH('INPP ponderado'!K$10,'INPP base jul 2019'!$C$8:$N$8,0)),5)</f>
        <v>71.2333</v>
      </c>
      <c r="L84" s="260">
        <f>ROUND(INDEX('INPP base jul 2019'!$C$9:$N$1048576,MATCH('INPP ponderado'!$B84,'INPP base jul 2019'!$B$9:$B$1048576,0),MATCH('INPP ponderado'!L$10,'INPP base jul 2019'!$C$8:$N$8,0)),5)</f>
        <v>72.236609999999999</v>
      </c>
      <c r="M84" s="260">
        <f>ROUND(INDEX('INPP base jul 2019'!$C$9:$N$1048576,MATCH('INPP ponderado'!$B84,'INPP base jul 2019'!$B$9:$B$1048576,0),MATCH('INPP ponderado'!M$10,'INPP base jul 2019'!$C$8:$N$8,0)),5)</f>
        <v>73.498310000000004</v>
      </c>
      <c r="N84" s="260">
        <f>ROUND(INDEX('INPP base jul 2019'!$C$9:$N$1048576,MATCH('INPP ponderado'!$B84,'INPP base jul 2019'!$B$9:$B$1048576,0),MATCH('INPP ponderado'!N$10,'INPP base jul 2019'!$C$8:$N$8,0)),5)</f>
        <v>75.168880000000001</v>
      </c>
      <c r="O84" s="260">
        <f t="shared" si="1"/>
        <v>72.968209999999999</v>
      </c>
      <c r="P84" s="261"/>
      <c r="Q84" s="261"/>
      <c r="R84" s="262"/>
      <c r="S84" s="263"/>
    </row>
    <row r="85" spans="1:19" s="264" customFormat="1" x14ac:dyDescent="0.3">
      <c r="A85" s="258"/>
      <c r="B85" s="259">
        <v>41334</v>
      </c>
      <c r="C85" s="260">
        <f>ROUND(INDEX('INPP base jul 2019'!$C$9:$N$1048576,MATCH('INPP ponderado'!$B85,'INPP base jul 2019'!$B$9:$B$1048576,0),MATCH('INPP ponderado'!C$10,'INPP base jul 2019'!$C$8:$N$8,0)),5)</f>
        <v>70.897030000000001</v>
      </c>
      <c r="D85" s="260">
        <f>ROUND(INDEX('INPP base jul 2019'!$C$9:$N$1048576,MATCH('INPP ponderado'!$B85,'INPP base jul 2019'!$B$9:$B$1048576,0),MATCH('INPP ponderado'!D$10,'INPP base jul 2019'!$C$8:$N$8,0)),5)</f>
        <v>71.963189999999997</v>
      </c>
      <c r="E85" s="260">
        <f>ROUND(INDEX('INPP base jul 2019'!$C$9:$N$1048576,MATCH('INPP ponderado'!$B85,'INPP base jul 2019'!$B$9:$B$1048576,0),MATCH('INPP ponderado'!E$10,'INPP base jul 2019'!$C$8:$N$8,0)),5)</f>
        <v>79.009739999999994</v>
      </c>
      <c r="F85" s="260">
        <f>ROUND(INDEX('INPP base jul 2019'!$C$9:$N$1048576,MATCH('INPP ponderado'!$B85,'INPP base jul 2019'!$B$9:$B$1048576,0),MATCH('INPP ponderado'!F$10,'INPP base jul 2019'!$C$8:$N$8,0)),5)</f>
        <v>69.511780000000002</v>
      </c>
      <c r="G85" s="260">
        <f>ROUND(INDEX('INPP base jul 2019'!$C$9:$N$1048576,MATCH('INPP ponderado'!$B85,'INPP base jul 2019'!$B$9:$B$1048576,0),MATCH('INPP ponderado'!G$10,'INPP base jul 2019'!$C$8:$N$8,0)),5)</f>
        <v>75.26558</v>
      </c>
      <c r="H85" s="260">
        <f>ROUND(INDEX('INPP base jul 2019'!$C$9:$N$1048576,MATCH('INPP ponderado'!$B85,'INPP base jul 2019'!$B$9:$B$1048576,0),MATCH('INPP ponderado'!H$10,'INPP base jul 2019'!$C$8:$N$8,0)),5)</f>
        <v>74.733170000000001</v>
      </c>
      <c r="I85" s="260">
        <f>ROUND(INDEX('INPP base jul 2019'!$C$9:$N$1048576,MATCH('INPP ponderado'!$B85,'INPP base jul 2019'!$B$9:$B$1048576,0),MATCH('INPP ponderado'!I$10,'INPP base jul 2019'!$C$8:$N$8,0)),5)</f>
        <v>71.667090000000002</v>
      </c>
      <c r="J85" s="260">
        <f>ROUND(INDEX('INPP base jul 2019'!$C$9:$N$1048576,MATCH('INPP ponderado'!$B85,'INPP base jul 2019'!$B$9:$B$1048576,0),MATCH('INPP ponderado'!J$10,'INPP base jul 2019'!$C$8:$N$8,0)),5)</f>
        <v>70.448790000000002</v>
      </c>
      <c r="K85" s="260">
        <f>ROUND(INDEX('INPP base jul 2019'!$C$9:$N$1048576,MATCH('INPP ponderado'!$B85,'INPP base jul 2019'!$B$9:$B$1048576,0),MATCH('INPP ponderado'!K$10,'INPP base jul 2019'!$C$8:$N$8,0)),5)</f>
        <v>70.831779999999995</v>
      </c>
      <c r="L85" s="260">
        <f>ROUND(INDEX('INPP base jul 2019'!$C$9:$N$1048576,MATCH('INPP ponderado'!$B85,'INPP base jul 2019'!$B$9:$B$1048576,0),MATCH('INPP ponderado'!L$10,'INPP base jul 2019'!$C$8:$N$8,0)),5)</f>
        <v>71.621200000000002</v>
      </c>
      <c r="M85" s="260">
        <f>ROUND(INDEX('INPP base jul 2019'!$C$9:$N$1048576,MATCH('INPP ponderado'!$B85,'INPP base jul 2019'!$B$9:$B$1048576,0),MATCH('INPP ponderado'!M$10,'INPP base jul 2019'!$C$8:$N$8,0)),5)</f>
        <v>73.411649999999995</v>
      </c>
      <c r="N85" s="260">
        <f>ROUND(INDEX('INPP base jul 2019'!$C$9:$N$1048576,MATCH('INPP ponderado'!$B85,'INPP base jul 2019'!$B$9:$B$1048576,0),MATCH('INPP ponderado'!N$10,'INPP base jul 2019'!$C$8:$N$8,0)),5)</f>
        <v>74.726320000000001</v>
      </c>
      <c r="O85" s="260">
        <f t="shared" si="1"/>
        <v>72.730339999999998</v>
      </c>
      <c r="P85" s="261"/>
      <c r="Q85" s="261"/>
      <c r="R85" s="262"/>
      <c r="S85" s="263"/>
    </row>
    <row r="86" spans="1:19" s="264" customFormat="1" x14ac:dyDescent="0.3">
      <c r="A86" s="258"/>
      <c r="B86" s="259">
        <v>41365</v>
      </c>
      <c r="C86" s="260">
        <f>ROUND(INDEX('INPP base jul 2019'!$C$9:$N$1048576,MATCH('INPP ponderado'!$B86,'INPP base jul 2019'!$B$9:$B$1048576,0),MATCH('INPP ponderado'!C$10,'INPP base jul 2019'!$C$8:$N$8,0)),5)</f>
        <v>70.798079999999999</v>
      </c>
      <c r="D86" s="260">
        <f>ROUND(INDEX('INPP base jul 2019'!$C$9:$N$1048576,MATCH('INPP ponderado'!$B86,'INPP base jul 2019'!$B$9:$B$1048576,0),MATCH('INPP ponderado'!D$10,'INPP base jul 2019'!$C$8:$N$8,0)),5)</f>
        <v>72.131960000000007</v>
      </c>
      <c r="E86" s="260">
        <f>ROUND(INDEX('INPP base jul 2019'!$C$9:$N$1048576,MATCH('INPP ponderado'!$B86,'INPP base jul 2019'!$B$9:$B$1048576,0),MATCH('INPP ponderado'!E$10,'INPP base jul 2019'!$C$8:$N$8,0)),5)</f>
        <v>77.983189999999993</v>
      </c>
      <c r="F86" s="260">
        <f>ROUND(INDEX('INPP base jul 2019'!$C$9:$N$1048576,MATCH('INPP ponderado'!$B86,'INPP base jul 2019'!$B$9:$B$1048576,0),MATCH('INPP ponderado'!F$10,'INPP base jul 2019'!$C$8:$N$8,0)),5)</f>
        <v>69.295140000000004</v>
      </c>
      <c r="G86" s="260">
        <f>ROUND(INDEX('INPP base jul 2019'!$C$9:$N$1048576,MATCH('INPP ponderado'!$B86,'INPP base jul 2019'!$B$9:$B$1048576,0),MATCH('INPP ponderado'!G$10,'INPP base jul 2019'!$C$8:$N$8,0)),5)</f>
        <v>74.979759999999999</v>
      </c>
      <c r="H86" s="260">
        <f>ROUND(INDEX('INPP base jul 2019'!$C$9:$N$1048576,MATCH('INPP ponderado'!$B86,'INPP base jul 2019'!$B$9:$B$1048576,0),MATCH('INPP ponderado'!H$10,'INPP base jul 2019'!$C$8:$N$8,0)),5)</f>
        <v>71.260239999999996</v>
      </c>
      <c r="I86" s="260">
        <f>ROUND(INDEX('INPP base jul 2019'!$C$9:$N$1048576,MATCH('INPP ponderado'!$B86,'INPP base jul 2019'!$B$9:$B$1048576,0),MATCH('INPP ponderado'!I$10,'INPP base jul 2019'!$C$8:$N$8,0)),5)</f>
        <v>71.761930000000007</v>
      </c>
      <c r="J86" s="260">
        <f>ROUND(INDEX('INPP base jul 2019'!$C$9:$N$1048576,MATCH('INPP ponderado'!$B86,'INPP base jul 2019'!$B$9:$B$1048576,0),MATCH('INPP ponderado'!J$10,'INPP base jul 2019'!$C$8:$N$8,0)),5)</f>
        <v>70.245710000000003</v>
      </c>
      <c r="K86" s="260">
        <f>ROUND(INDEX('INPP base jul 2019'!$C$9:$N$1048576,MATCH('INPP ponderado'!$B86,'INPP base jul 2019'!$B$9:$B$1048576,0),MATCH('INPP ponderado'!K$10,'INPP base jul 2019'!$C$8:$N$8,0)),5)</f>
        <v>70.25667</v>
      </c>
      <c r="L86" s="260">
        <f>ROUND(INDEX('INPP base jul 2019'!$C$9:$N$1048576,MATCH('INPP ponderado'!$B86,'INPP base jul 2019'!$B$9:$B$1048576,0),MATCH('INPP ponderado'!L$10,'INPP base jul 2019'!$C$8:$N$8,0)),5)</f>
        <v>70.954250000000002</v>
      </c>
      <c r="M86" s="260">
        <f>ROUND(INDEX('INPP base jul 2019'!$C$9:$N$1048576,MATCH('INPP ponderado'!$B86,'INPP base jul 2019'!$B$9:$B$1048576,0),MATCH('INPP ponderado'!M$10,'INPP base jul 2019'!$C$8:$N$8,0)),5)</f>
        <v>72.628550000000004</v>
      </c>
      <c r="N86" s="260">
        <f>ROUND(INDEX('INPP base jul 2019'!$C$9:$N$1048576,MATCH('INPP ponderado'!$B86,'INPP base jul 2019'!$B$9:$B$1048576,0),MATCH('INPP ponderado'!N$10,'INPP base jul 2019'!$C$8:$N$8,0)),5)</f>
        <v>73.728049999999996</v>
      </c>
      <c r="O86" s="260">
        <f t="shared" si="1"/>
        <v>72.040649999999999</v>
      </c>
      <c r="P86" s="261"/>
      <c r="Q86" s="261"/>
      <c r="R86" s="262"/>
      <c r="S86" s="263"/>
    </row>
    <row r="87" spans="1:19" s="264" customFormat="1" x14ac:dyDescent="0.3">
      <c r="A87" s="258"/>
      <c r="B87" s="259">
        <v>41395</v>
      </c>
      <c r="C87" s="260">
        <f>ROUND(INDEX('INPP base jul 2019'!$C$9:$N$1048576,MATCH('INPP ponderado'!$B87,'INPP base jul 2019'!$B$9:$B$1048576,0),MATCH('INPP ponderado'!C$10,'INPP base jul 2019'!$C$8:$N$8,0)),5)</f>
        <v>70.723550000000003</v>
      </c>
      <c r="D87" s="260">
        <f>ROUND(INDEX('INPP base jul 2019'!$C$9:$N$1048576,MATCH('INPP ponderado'!$B87,'INPP base jul 2019'!$B$9:$B$1048576,0),MATCH('INPP ponderado'!D$10,'INPP base jul 2019'!$C$8:$N$8,0)),5)</f>
        <v>72.072590000000005</v>
      </c>
      <c r="E87" s="260">
        <f>ROUND(INDEX('INPP base jul 2019'!$C$9:$N$1048576,MATCH('INPP ponderado'!$B87,'INPP base jul 2019'!$B$9:$B$1048576,0),MATCH('INPP ponderado'!E$10,'INPP base jul 2019'!$C$8:$N$8,0)),5)</f>
        <v>77.520359999999997</v>
      </c>
      <c r="F87" s="260">
        <f>ROUND(INDEX('INPP base jul 2019'!$C$9:$N$1048576,MATCH('INPP ponderado'!$B87,'INPP base jul 2019'!$B$9:$B$1048576,0),MATCH('INPP ponderado'!F$10,'INPP base jul 2019'!$C$8:$N$8,0)),5)</f>
        <v>69.150239999999997</v>
      </c>
      <c r="G87" s="260">
        <f>ROUND(INDEX('INPP base jul 2019'!$C$9:$N$1048576,MATCH('INPP ponderado'!$B87,'INPP base jul 2019'!$B$9:$B$1048576,0),MATCH('INPP ponderado'!G$10,'INPP base jul 2019'!$C$8:$N$8,0)),5)</f>
        <v>74.985929999999996</v>
      </c>
      <c r="H87" s="260">
        <f>ROUND(INDEX('INPP base jul 2019'!$C$9:$N$1048576,MATCH('INPP ponderado'!$B87,'INPP base jul 2019'!$B$9:$B$1048576,0),MATCH('INPP ponderado'!H$10,'INPP base jul 2019'!$C$8:$N$8,0)),5)</f>
        <v>69.616529999999997</v>
      </c>
      <c r="I87" s="260">
        <f>ROUND(INDEX('INPP base jul 2019'!$C$9:$N$1048576,MATCH('INPP ponderado'!$B87,'INPP base jul 2019'!$B$9:$B$1048576,0),MATCH('INPP ponderado'!I$10,'INPP base jul 2019'!$C$8:$N$8,0)),5)</f>
        <v>71.63794</v>
      </c>
      <c r="J87" s="260">
        <f>ROUND(INDEX('INPP base jul 2019'!$C$9:$N$1048576,MATCH('INPP ponderado'!$B87,'INPP base jul 2019'!$B$9:$B$1048576,0),MATCH('INPP ponderado'!J$10,'INPP base jul 2019'!$C$8:$N$8,0)),5)</f>
        <v>70.294280000000001</v>
      </c>
      <c r="K87" s="260">
        <f>ROUND(INDEX('INPP base jul 2019'!$C$9:$N$1048576,MATCH('INPP ponderado'!$B87,'INPP base jul 2019'!$B$9:$B$1048576,0),MATCH('INPP ponderado'!K$10,'INPP base jul 2019'!$C$8:$N$8,0)),5)</f>
        <v>70.256060000000005</v>
      </c>
      <c r="L87" s="260">
        <f>ROUND(INDEX('INPP base jul 2019'!$C$9:$N$1048576,MATCH('INPP ponderado'!$B87,'INPP base jul 2019'!$B$9:$B$1048576,0),MATCH('INPP ponderado'!L$10,'INPP base jul 2019'!$C$8:$N$8,0)),5)</f>
        <v>70.778829999999999</v>
      </c>
      <c r="M87" s="260">
        <f>ROUND(INDEX('INPP base jul 2019'!$C$9:$N$1048576,MATCH('INPP ponderado'!$B87,'INPP base jul 2019'!$B$9:$B$1048576,0),MATCH('INPP ponderado'!M$10,'INPP base jul 2019'!$C$8:$N$8,0)),5)</f>
        <v>72.669219999999996</v>
      </c>
      <c r="N87" s="260">
        <f>ROUND(INDEX('INPP base jul 2019'!$C$9:$N$1048576,MATCH('INPP ponderado'!$B87,'INPP base jul 2019'!$B$9:$B$1048576,0),MATCH('INPP ponderado'!N$10,'INPP base jul 2019'!$C$8:$N$8,0)),5)</f>
        <v>73.597449999999995</v>
      </c>
      <c r="O87" s="260">
        <f t="shared" si="1"/>
        <v>71.874570000000006</v>
      </c>
      <c r="P87" s="261"/>
      <c r="Q87" s="261"/>
      <c r="R87" s="262"/>
      <c r="S87" s="263"/>
    </row>
    <row r="88" spans="1:19" s="264" customFormat="1" x14ac:dyDescent="0.3">
      <c r="A88" s="258"/>
      <c r="B88" s="259">
        <v>41426</v>
      </c>
      <c r="C88" s="260">
        <f>ROUND(INDEX('INPP base jul 2019'!$C$9:$N$1048576,MATCH('INPP ponderado'!$B88,'INPP base jul 2019'!$B$9:$B$1048576,0),MATCH('INPP ponderado'!C$10,'INPP base jul 2019'!$C$8:$N$8,0)),5)</f>
        <v>70.61018</v>
      </c>
      <c r="D88" s="260">
        <f>ROUND(INDEX('INPP base jul 2019'!$C$9:$N$1048576,MATCH('INPP ponderado'!$B88,'INPP base jul 2019'!$B$9:$B$1048576,0),MATCH('INPP ponderado'!D$10,'INPP base jul 2019'!$C$8:$N$8,0)),5)</f>
        <v>71.861609999999999</v>
      </c>
      <c r="E88" s="260">
        <f>ROUND(INDEX('INPP base jul 2019'!$C$9:$N$1048576,MATCH('INPP ponderado'!$B88,'INPP base jul 2019'!$B$9:$B$1048576,0),MATCH('INPP ponderado'!E$10,'INPP base jul 2019'!$C$8:$N$8,0)),5)</f>
        <v>78.64376</v>
      </c>
      <c r="F88" s="260">
        <f>ROUND(INDEX('INPP base jul 2019'!$C$9:$N$1048576,MATCH('INPP ponderado'!$B88,'INPP base jul 2019'!$B$9:$B$1048576,0),MATCH('INPP ponderado'!F$10,'INPP base jul 2019'!$C$8:$N$8,0)),5)</f>
        <v>69.702129999999997</v>
      </c>
      <c r="G88" s="260">
        <f>ROUND(INDEX('INPP base jul 2019'!$C$9:$N$1048576,MATCH('INPP ponderado'!$B88,'INPP base jul 2019'!$B$9:$B$1048576,0),MATCH('INPP ponderado'!G$10,'INPP base jul 2019'!$C$8:$N$8,0)),5)</f>
        <v>75.216070000000002</v>
      </c>
      <c r="H88" s="260">
        <f>ROUND(INDEX('INPP base jul 2019'!$C$9:$N$1048576,MATCH('INPP ponderado'!$B88,'INPP base jul 2019'!$B$9:$B$1048576,0),MATCH('INPP ponderado'!H$10,'INPP base jul 2019'!$C$8:$N$8,0)),5)</f>
        <v>69.744389999999996</v>
      </c>
      <c r="I88" s="260">
        <f>ROUND(INDEX('INPP base jul 2019'!$C$9:$N$1048576,MATCH('INPP ponderado'!$B88,'INPP base jul 2019'!$B$9:$B$1048576,0),MATCH('INPP ponderado'!I$10,'INPP base jul 2019'!$C$8:$N$8,0)),5)</f>
        <v>71.883840000000006</v>
      </c>
      <c r="J88" s="260">
        <f>ROUND(INDEX('INPP base jul 2019'!$C$9:$N$1048576,MATCH('INPP ponderado'!$B88,'INPP base jul 2019'!$B$9:$B$1048576,0),MATCH('INPP ponderado'!J$10,'INPP base jul 2019'!$C$8:$N$8,0)),5)</f>
        <v>72.225170000000006</v>
      </c>
      <c r="K88" s="260">
        <f>ROUND(INDEX('INPP base jul 2019'!$C$9:$N$1048576,MATCH('INPP ponderado'!$B88,'INPP base jul 2019'!$B$9:$B$1048576,0),MATCH('INPP ponderado'!K$10,'INPP base jul 2019'!$C$8:$N$8,0)),5)</f>
        <v>71.711659999999995</v>
      </c>
      <c r="L88" s="260">
        <f>ROUND(INDEX('INPP base jul 2019'!$C$9:$N$1048576,MATCH('INPP ponderado'!$B88,'INPP base jul 2019'!$B$9:$B$1048576,0),MATCH('INPP ponderado'!L$10,'INPP base jul 2019'!$C$8:$N$8,0)),5)</f>
        <v>71.835310000000007</v>
      </c>
      <c r="M88" s="260">
        <f>ROUND(INDEX('INPP base jul 2019'!$C$9:$N$1048576,MATCH('INPP ponderado'!$B88,'INPP base jul 2019'!$B$9:$B$1048576,0),MATCH('INPP ponderado'!M$10,'INPP base jul 2019'!$C$8:$N$8,0)),5)</f>
        <v>74.37724</v>
      </c>
      <c r="N88" s="260">
        <f>ROUND(INDEX('INPP base jul 2019'!$C$9:$N$1048576,MATCH('INPP ponderado'!$B88,'INPP base jul 2019'!$B$9:$B$1048576,0),MATCH('INPP ponderado'!N$10,'INPP base jul 2019'!$C$8:$N$8,0)),5)</f>
        <v>74.759029999999996</v>
      </c>
      <c r="O88" s="260">
        <f t="shared" si="1"/>
        <v>72.793719999999993</v>
      </c>
      <c r="P88" s="261"/>
      <c r="Q88" s="261"/>
      <c r="R88" s="262"/>
      <c r="S88" s="263"/>
    </row>
    <row r="89" spans="1:19" s="264" customFormat="1" x14ac:dyDescent="0.3">
      <c r="A89" s="258"/>
      <c r="B89" s="259">
        <v>41456</v>
      </c>
      <c r="C89" s="260">
        <f>ROUND(INDEX('INPP base jul 2019'!$C$9:$N$1048576,MATCH('INPP ponderado'!$B89,'INPP base jul 2019'!$B$9:$B$1048576,0),MATCH('INPP ponderado'!C$10,'INPP base jul 2019'!$C$8:$N$8,0)),5)</f>
        <v>70.274799999999999</v>
      </c>
      <c r="D89" s="260">
        <f>ROUND(INDEX('INPP base jul 2019'!$C$9:$N$1048576,MATCH('INPP ponderado'!$B89,'INPP base jul 2019'!$B$9:$B$1048576,0),MATCH('INPP ponderado'!D$10,'INPP base jul 2019'!$C$8:$N$8,0)),5)</f>
        <v>72.083830000000006</v>
      </c>
      <c r="E89" s="260">
        <f>ROUND(INDEX('INPP base jul 2019'!$C$9:$N$1048576,MATCH('INPP ponderado'!$B89,'INPP base jul 2019'!$B$9:$B$1048576,0),MATCH('INPP ponderado'!E$10,'INPP base jul 2019'!$C$8:$N$8,0)),5)</f>
        <v>78.521510000000006</v>
      </c>
      <c r="F89" s="260">
        <f>ROUND(INDEX('INPP base jul 2019'!$C$9:$N$1048576,MATCH('INPP ponderado'!$B89,'INPP base jul 2019'!$B$9:$B$1048576,0),MATCH('INPP ponderado'!F$10,'INPP base jul 2019'!$C$8:$N$8,0)),5)</f>
        <v>69.693700000000007</v>
      </c>
      <c r="G89" s="260">
        <f>ROUND(INDEX('INPP base jul 2019'!$C$9:$N$1048576,MATCH('INPP ponderado'!$B89,'INPP base jul 2019'!$B$9:$B$1048576,0),MATCH('INPP ponderado'!G$10,'INPP base jul 2019'!$C$8:$N$8,0)),5)</f>
        <v>74.895799999999994</v>
      </c>
      <c r="H89" s="260">
        <f>ROUND(INDEX('INPP base jul 2019'!$C$9:$N$1048576,MATCH('INPP ponderado'!$B89,'INPP base jul 2019'!$B$9:$B$1048576,0),MATCH('INPP ponderado'!H$10,'INPP base jul 2019'!$C$8:$N$8,0)),5)</f>
        <v>68.42062</v>
      </c>
      <c r="I89" s="260">
        <f>ROUND(INDEX('INPP base jul 2019'!$C$9:$N$1048576,MATCH('INPP ponderado'!$B89,'INPP base jul 2019'!$B$9:$B$1048576,0),MATCH('INPP ponderado'!I$10,'INPP base jul 2019'!$C$8:$N$8,0)),5)</f>
        <v>71.826580000000007</v>
      </c>
      <c r="J89" s="260">
        <f>ROUND(INDEX('INPP base jul 2019'!$C$9:$N$1048576,MATCH('INPP ponderado'!$B89,'INPP base jul 2019'!$B$9:$B$1048576,0),MATCH('INPP ponderado'!J$10,'INPP base jul 2019'!$C$8:$N$8,0)),5)</f>
        <v>71.851749999999996</v>
      </c>
      <c r="K89" s="260">
        <f>ROUND(INDEX('INPP base jul 2019'!$C$9:$N$1048576,MATCH('INPP ponderado'!$B89,'INPP base jul 2019'!$B$9:$B$1048576,0),MATCH('INPP ponderado'!K$10,'INPP base jul 2019'!$C$8:$N$8,0)),5)</f>
        <v>71.291880000000006</v>
      </c>
      <c r="L89" s="260">
        <f>ROUND(INDEX('INPP base jul 2019'!$C$9:$N$1048576,MATCH('INPP ponderado'!$B89,'INPP base jul 2019'!$B$9:$B$1048576,0),MATCH('INPP ponderado'!L$10,'INPP base jul 2019'!$C$8:$N$8,0)),5)</f>
        <v>71.789559999999994</v>
      </c>
      <c r="M89" s="260">
        <f>ROUND(INDEX('INPP base jul 2019'!$C$9:$N$1048576,MATCH('INPP ponderado'!$B89,'INPP base jul 2019'!$B$9:$B$1048576,0),MATCH('INPP ponderado'!M$10,'INPP base jul 2019'!$C$8:$N$8,0)),5)</f>
        <v>74.117419999999996</v>
      </c>
      <c r="N89" s="260">
        <f>ROUND(INDEX('INPP base jul 2019'!$C$9:$N$1048576,MATCH('INPP ponderado'!$B89,'INPP base jul 2019'!$B$9:$B$1048576,0),MATCH('INPP ponderado'!N$10,'INPP base jul 2019'!$C$8:$N$8,0)),5)</f>
        <v>74.388300000000001</v>
      </c>
      <c r="O89" s="260">
        <f t="shared" si="1"/>
        <v>72.470359999999999</v>
      </c>
      <c r="P89" s="261"/>
      <c r="Q89" s="261"/>
      <c r="R89" s="262"/>
      <c r="S89" s="263"/>
    </row>
    <row r="90" spans="1:19" s="264" customFormat="1" x14ac:dyDescent="0.3">
      <c r="A90" s="258"/>
      <c r="B90" s="259">
        <v>41487</v>
      </c>
      <c r="C90" s="260">
        <f>ROUND(INDEX('INPP base jul 2019'!$C$9:$N$1048576,MATCH('INPP ponderado'!$B90,'INPP base jul 2019'!$B$9:$B$1048576,0),MATCH('INPP ponderado'!C$10,'INPP base jul 2019'!$C$8:$N$8,0)),5)</f>
        <v>70.091059999999999</v>
      </c>
      <c r="D90" s="260">
        <f>ROUND(INDEX('INPP base jul 2019'!$C$9:$N$1048576,MATCH('INPP ponderado'!$B90,'INPP base jul 2019'!$B$9:$B$1048576,0),MATCH('INPP ponderado'!D$10,'INPP base jul 2019'!$C$8:$N$8,0)),5)</f>
        <v>72.932590000000005</v>
      </c>
      <c r="E90" s="260">
        <f>ROUND(INDEX('INPP base jul 2019'!$C$9:$N$1048576,MATCH('INPP ponderado'!$B90,'INPP base jul 2019'!$B$9:$B$1048576,0),MATCH('INPP ponderado'!E$10,'INPP base jul 2019'!$C$8:$N$8,0)),5)</f>
        <v>77.439390000000003</v>
      </c>
      <c r="F90" s="260">
        <f>ROUND(INDEX('INPP base jul 2019'!$C$9:$N$1048576,MATCH('INPP ponderado'!$B90,'INPP base jul 2019'!$B$9:$B$1048576,0),MATCH('INPP ponderado'!F$10,'INPP base jul 2019'!$C$8:$N$8,0)),5)</f>
        <v>69.806970000000007</v>
      </c>
      <c r="G90" s="260">
        <f>ROUND(INDEX('INPP base jul 2019'!$C$9:$N$1048576,MATCH('INPP ponderado'!$B90,'INPP base jul 2019'!$B$9:$B$1048576,0),MATCH('INPP ponderado'!G$10,'INPP base jul 2019'!$C$8:$N$8,0)),5)</f>
        <v>74.974090000000004</v>
      </c>
      <c r="H90" s="260">
        <f>ROUND(INDEX('INPP base jul 2019'!$C$9:$N$1048576,MATCH('INPP ponderado'!$B90,'INPP base jul 2019'!$B$9:$B$1048576,0),MATCH('INPP ponderado'!H$10,'INPP base jul 2019'!$C$8:$N$8,0)),5)</f>
        <v>70.060580000000002</v>
      </c>
      <c r="I90" s="260">
        <f>ROUND(INDEX('INPP base jul 2019'!$C$9:$N$1048576,MATCH('INPP ponderado'!$B90,'INPP base jul 2019'!$B$9:$B$1048576,0),MATCH('INPP ponderado'!I$10,'INPP base jul 2019'!$C$8:$N$8,0)),5)</f>
        <v>71.812049999999999</v>
      </c>
      <c r="J90" s="260">
        <f>ROUND(INDEX('INPP base jul 2019'!$C$9:$N$1048576,MATCH('INPP ponderado'!$B90,'INPP base jul 2019'!$B$9:$B$1048576,0),MATCH('INPP ponderado'!J$10,'INPP base jul 2019'!$C$8:$N$8,0)),5)</f>
        <v>72.072299999999998</v>
      </c>
      <c r="K90" s="260">
        <f>ROUND(INDEX('INPP base jul 2019'!$C$9:$N$1048576,MATCH('INPP ponderado'!$B90,'INPP base jul 2019'!$B$9:$B$1048576,0),MATCH('INPP ponderado'!K$10,'INPP base jul 2019'!$C$8:$N$8,0)),5)</f>
        <v>70.642989999999998</v>
      </c>
      <c r="L90" s="260">
        <f>ROUND(INDEX('INPP base jul 2019'!$C$9:$N$1048576,MATCH('INPP ponderado'!$B90,'INPP base jul 2019'!$B$9:$B$1048576,0),MATCH('INPP ponderado'!L$10,'INPP base jul 2019'!$C$8:$N$8,0)),5)</f>
        <v>72.075819999999993</v>
      </c>
      <c r="M90" s="260">
        <f>ROUND(INDEX('INPP base jul 2019'!$C$9:$N$1048576,MATCH('INPP ponderado'!$B90,'INPP base jul 2019'!$B$9:$B$1048576,0),MATCH('INPP ponderado'!M$10,'INPP base jul 2019'!$C$8:$N$8,0)),5)</f>
        <v>74.349450000000004</v>
      </c>
      <c r="N90" s="260">
        <f>ROUND(INDEX('INPP base jul 2019'!$C$9:$N$1048576,MATCH('INPP ponderado'!$B90,'INPP base jul 2019'!$B$9:$B$1048576,0),MATCH('INPP ponderado'!N$10,'INPP base jul 2019'!$C$8:$N$8,0)),5)</f>
        <v>74.739500000000007</v>
      </c>
      <c r="O90" s="260">
        <f t="shared" si="1"/>
        <v>72.497020000000006</v>
      </c>
      <c r="P90" s="261"/>
      <c r="Q90" s="261"/>
      <c r="R90" s="262"/>
      <c r="S90" s="263"/>
    </row>
    <row r="91" spans="1:19" s="264" customFormat="1" x14ac:dyDescent="0.3">
      <c r="A91" s="258"/>
      <c r="B91" s="259">
        <v>41518</v>
      </c>
      <c r="C91" s="260">
        <f>ROUND(INDEX('INPP base jul 2019'!$C$9:$N$1048576,MATCH('INPP ponderado'!$B91,'INPP base jul 2019'!$B$9:$B$1048576,0),MATCH('INPP ponderado'!C$10,'INPP base jul 2019'!$C$8:$N$8,0)),5)</f>
        <v>70.374390000000005</v>
      </c>
      <c r="D91" s="260">
        <f>ROUND(INDEX('INPP base jul 2019'!$C$9:$N$1048576,MATCH('INPP ponderado'!$B91,'INPP base jul 2019'!$B$9:$B$1048576,0),MATCH('INPP ponderado'!D$10,'INPP base jul 2019'!$C$8:$N$8,0)),5)</f>
        <v>72.626090000000005</v>
      </c>
      <c r="E91" s="260">
        <f>ROUND(INDEX('INPP base jul 2019'!$C$9:$N$1048576,MATCH('INPP ponderado'!$B91,'INPP base jul 2019'!$B$9:$B$1048576,0),MATCH('INPP ponderado'!E$10,'INPP base jul 2019'!$C$8:$N$8,0)),5)</f>
        <v>78.715540000000004</v>
      </c>
      <c r="F91" s="260">
        <f>ROUND(INDEX('INPP base jul 2019'!$C$9:$N$1048576,MATCH('INPP ponderado'!$B91,'INPP base jul 2019'!$B$9:$B$1048576,0),MATCH('INPP ponderado'!F$10,'INPP base jul 2019'!$C$8:$N$8,0)),5)</f>
        <v>70.108270000000005</v>
      </c>
      <c r="G91" s="260">
        <f>ROUND(INDEX('INPP base jul 2019'!$C$9:$N$1048576,MATCH('INPP ponderado'!$B91,'INPP base jul 2019'!$B$9:$B$1048576,0),MATCH('INPP ponderado'!G$10,'INPP base jul 2019'!$C$8:$N$8,0)),5)</f>
        <v>74.807339999999996</v>
      </c>
      <c r="H91" s="260">
        <f>ROUND(INDEX('INPP base jul 2019'!$C$9:$N$1048576,MATCH('INPP ponderado'!$B91,'INPP base jul 2019'!$B$9:$B$1048576,0),MATCH('INPP ponderado'!H$10,'INPP base jul 2019'!$C$8:$N$8,0)),5)</f>
        <v>71.180909999999997</v>
      </c>
      <c r="I91" s="260">
        <f>ROUND(INDEX('INPP base jul 2019'!$C$9:$N$1048576,MATCH('INPP ponderado'!$B91,'INPP base jul 2019'!$B$9:$B$1048576,0),MATCH('INPP ponderado'!I$10,'INPP base jul 2019'!$C$8:$N$8,0)),5)</f>
        <v>72.011330000000001</v>
      </c>
      <c r="J91" s="260">
        <f>ROUND(INDEX('INPP base jul 2019'!$C$9:$N$1048576,MATCH('INPP ponderado'!$B91,'INPP base jul 2019'!$B$9:$B$1048576,0),MATCH('INPP ponderado'!J$10,'INPP base jul 2019'!$C$8:$N$8,0)),5)</f>
        <v>72.437250000000006</v>
      </c>
      <c r="K91" s="260">
        <f>ROUND(INDEX('INPP base jul 2019'!$C$9:$N$1048576,MATCH('INPP ponderado'!$B91,'INPP base jul 2019'!$B$9:$B$1048576,0),MATCH('INPP ponderado'!K$10,'INPP base jul 2019'!$C$8:$N$8,0)),5)</f>
        <v>71.322190000000006</v>
      </c>
      <c r="L91" s="260">
        <f>ROUND(INDEX('INPP base jul 2019'!$C$9:$N$1048576,MATCH('INPP ponderado'!$B91,'INPP base jul 2019'!$B$9:$B$1048576,0),MATCH('INPP ponderado'!L$10,'INPP base jul 2019'!$C$8:$N$8,0)),5)</f>
        <v>71.840609999999998</v>
      </c>
      <c r="M91" s="260">
        <f>ROUND(INDEX('INPP base jul 2019'!$C$9:$N$1048576,MATCH('INPP ponderado'!$B91,'INPP base jul 2019'!$B$9:$B$1048576,0),MATCH('INPP ponderado'!M$10,'INPP base jul 2019'!$C$8:$N$8,0)),5)</f>
        <v>74.921989999999994</v>
      </c>
      <c r="N91" s="260">
        <f>ROUND(INDEX('INPP base jul 2019'!$C$9:$N$1048576,MATCH('INPP ponderado'!$B91,'INPP base jul 2019'!$B$9:$B$1048576,0),MATCH('INPP ponderado'!N$10,'INPP base jul 2019'!$C$8:$N$8,0)),5)</f>
        <v>75.185239999999993</v>
      </c>
      <c r="O91" s="260">
        <f t="shared" si="1"/>
        <v>72.995230000000006</v>
      </c>
      <c r="P91" s="261"/>
      <c r="Q91" s="261"/>
      <c r="R91" s="262"/>
      <c r="S91" s="263"/>
    </row>
    <row r="92" spans="1:19" s="264" customFormat="1" x14ac:dyDescent="0.3">
      <c r="A92" s="258"/>
      <c r="B92" s="259">
        <v>41548</v>
      </c>
      <c r="C92" s="260">
        <f>ROUND(INDEX('INPP base jul 2019'!$C$9:$N$1048576,MATCH('INPP ponderado'!$B92,'INPP base jul 2019'!$B$9:$B$1048576,0),MATCH('INPP ponderado'!C$10,'INPP base jul 2019'!$C$8:$N$8,0)),5)</f>
        <v>70.327259999999995</v>
      </c>
      <c r="D92" s="260">
        <f>ROUND(INDEX('INPP base jul 2019'!$C$9:$N$1048576,MATCH('INPP ponderado'!$B92,'INPP base jul 2019'!$B$9:$B$1048576,0),MATCH('INPP ponderado'!D$10,'INPP base jul 2019'!$C$8:$N$8,0)),5)</f>
        <v>72.439220000000006</v>
      </c>
      <c r="E92" s="260">
        <f>ROUND(INDEX('INPP base jul 2019'!$C$9:$N$1048576,MATCH('INPP ponderado'!$B92,'INPP base jul 2019'!$B$9:$B$1048576,0),MATCH('INPP ponderado'!E$10,'INPP base jul 2019'!$C$8:$N$8,0)),5)</f>
        <v>78.637209999999996</v>
      </c>
      <c r="F92" s="260">
        <f>ROUND(INDEX('INPP base jul 2019'!$C$9:$N$1048576,MATCH('INPP ponderado'!$B92,'INPP base jul 2019'!$B$9:$B$1048576,0),MATCH('INPP ponderado'!F$10,'INPP base jul 2019'!$C$8:$N$8,0)),5)</f>
        <v>70.270480000000006</v>
      </c>
      <c r="G92" s="260">
        <f>ROUND(INDEX('INPP base jul 2019'!$C$9:$N$1048576,MATCH('INPP ponderado'!$B92,'INPP base jul 2019'!$B$9:$B$1048576,0),MATCH('INPP ponderado'!G$10,'INPP base jul 2019'!$C$8:$N$8,0)),5)</f>
        <v>74.544309999999996</v>
      </c>
      <c r="H92" s="260">
        <f>ROUND(INDEX('INPP base jul 2019'!$C$9:$N$1048576,MATCH('INPP ponderado'!$B92,'INPP base jul 2019'!$B$9:$B$1048576,0),MATCH('INPP ponderado'!H$10,'INPP base jul 2019'!$C$8:$N$8,0)),5)</f>
        <v>70.460120000000003</v>
      </c>
      <c r="I92" s="260">
        <f>ROUND(INDEX('INPP base jul 2019'!$C$9:$N$1048576,MATCH('INPP ponderado'!$B92,'INPP base jul 2019'!$B$9:$B$1048576,0),MATCH('INPP ponderado'!I$10,'INPP base jul 2019'!$C$8:$N$8,0)),5)</f>
        <v>71.946539999999999</v>
      </c>
      <c r="J92" s="260">
        <f>ROUND(INDEX('INPP base jul 2019'!$C$9:$N$1048576,MATCH('INPP ponderado'!$B92,'INPP base jul 2019'!$B$9:$B$1048576,0),MATCH('INPP ponderado'!J$10,'INPP base jul 2019'!$C$8:$N$8,0)),5)</f>
        <v>72.683599999999998</v>
      </c>
      <c r="K92" s="260">
        <f>ROUND(INDEX('INPP base jul 2019'!$C$9:$N$1048576,MATCH('INPP ponderado'!$B92,'INPP base jul 2019'!$B$9:$B$1048576,0),MATCH('INPP ponderado'!K$10,'INPP base jul 2019'!$C$8:$N$8,0)),5)</f>
        <v>71.094350000000006</v>
      </c>
      <c r="L92" s="260">
        <f>ROUND(INDEX('INPP base jul 2019'!$C$9:$N$1048576,MATCH('INPP ponderado'!$B92,'INPP base jul 2019'!$B$9:$B$1048576,0),MATCH('INPP ponderado'!L$10,'INPP base jul 2019'!$C$8:$N$8,0)),5)</f>
        <v>71.026470000000003</v>
      </c>
      <c r="M92" s="260">
        <f>ROUND(INDEX('INPP base jul 2019'!$C$9:$N$1048576,MATCH('INPP ponderado'!$B92,'INPP base jul 2019'!$B$9:$B$1048576,0),MATCH('INPP ponderado'!M$10,'INPP base jul 2019'!$C$8:$N$8,0)),5)</f>
        <v>74.685789999999997</v>
      </c>
      <c r="N92" s="260">
        <f>ROUND(INDEX('INPP base jul 2019'!$C$9:$N$1048576,MATCH('INPP ponderado'!$B92,'INPP base jul 2019'!$B$9:$B$1048576,0),MATCH('INPP ponderado'!N$10,'INPP base jul 2019'!$C$8:$N$8,0)),5)</f>
        <v>75.147859999999994</v>
      </c>
      <c r="O92" s="260">
        <f t="shared" si="1"/>
        <v>72.7971</v>
      </c>
      <c r="P92" s="261"/>
      <c r="Q92" s="261"/>
      <c r="R92" s="262"/>
      <c r="S92" s="263"/>
    </row>
    <row r="93" spans="1:19" s="264" customFormat="1" x14ac:dyDescent="0.3">
      <c r="A93" s="258"/>
      <c r="B93" s="259">
        <v>41579</v>
      </c>
      <c r="C93" s="260">
        <f>ROUND(INDEX('INPP base jul 2019'!$C$9:$N$1048576,MATCH('INPP ponderado'!$B93,'INPP base jul 2019'!$B$9:$B$1048576,0),MATCH('INPP ponderado'!C$10,'INPP base jul 2019'!$C$8:$N$8,0)),5)</f>
        <v>70.179010000000005</v>
      </c>
      <c r="D93" s="260">
        <f>ROUND(INDEX('INPP base jul 2019'!$C$9:$N$1048576,MATCH('INPP ponderado'!$B93,'INPP base jul 2019'!$B$9:$B$1048576,0),MATCH('INPP ponderado'!D$10,'INPP base jul 2019'!$C$8:$N$8,0)),5)</f>
        <v>72.424319999999994</v>
      </c>
      <c r="E93" s="260">
        <f>ROUND(INDEX('INPP base jul 2019'!$C$9:$N$1048576,MATCH('INPP ponderado'!$B93,'INPP base jul 2019'!$B$9:$B$1048576,0),MATCH('INPP ponderado'!E$10,'INPP base jul 2019'!$C$8:$N$8,0)),5)</f>
        <v>78.507800000000003</v>
      </c>
      <c r="F93" s="260">
        <f>ROUND(INDEX('INPP base jul 2019'!$C$9:$N$1048576,MATCH('INPP ponderado'!$B93,'INPP base jul 2019'!$B$9:$B$1048576,0),MATCH('INPP ponderado'!F$10,'INPP base jul 2019'!$C$8:$N$8,0)),5)</f>
        <v>70.412940000000006</v>
      </c>
      <c r="G93" s="260">
        <f>ROUND(INDEX('INPP base jul 2019'!$C$9:$N$1048576,MATCH('INPP ponderado'!$B93,'INPP base jul 2019'!$B$9:$B$1048576,0),MATCH('INPP ponderado'!G$10,'INPP base jul 2019'!$C$8:$N$8,0)),5)</f>
        <v>74.327510000000004</v>
      </c>
      <c r="H93" s="260">
        <f>ROUND(INDEX('INPP base jul 2019'!$C$9:$N$1048576,MATCH('INPP ponderado'!$B93,'INPP base jul 2019'!$B$9:$B$1048576,0),MATCH('INPP ponderado'!H$10,'INPP base jul 2019'!$C$8:$N$8,0)),5)</f>
        <v>69.801220000000001</v>
      </c>
      <c r="I93" s="260">
        <f>ROUND(INDEX('INPP base jul 2019'!$C$9:$N$1048576,MATCH('INPP ponderado'!$B93,'INPP base jul 2019'!$B$9:$B$1048576,0),MATCH('INPP ponderado'!I$10,'INPP base jul 2019'!$C$8:$N$8,0)),5)</f>
        <v>71.906720000000007</v>
      </c>
      <c r="J93" s="260">
        <f>ROUND(INDEX('INPP base jul 2019'!$C$9:$N$1048576,MATCH('INPP ponderado'!$B93,'INPP base jul 2019'!$B$9:$B$1048576,0),MATCH('INPP ponderado'!J$10,'INPP base jul 2019'!$C$8:$N$8,0)),5)</f>
        <v>72.987489999999994</v>
      </c>
      <c r="K93" s="260">
        <f>ROUND(INDEX('INPP base jul 2019'!$C$9:$N$1048576,MATCH('INPP ponderado'!$B93,'INPP base jul 2019'!$B$9:$B$1048576,0),MATCH('INPP ponderado'!K$10,'INPP base jul 2019'!$C$8:$N$8,0)),5)</f>
        <v>71.20814</v>
      </c>
      <c r="L93" s="260">
        <f>ROUND(INDEX('INPP base jul 2019'!$C$9:$N$1048576,MATCH('INPP ponderado'!$B93,'INPP base jul 2019'!$B$9:$B$1048576,0),MATCH('INPP ponderado'!L$10,'INPP base jul 2019'!$C$8:$N$8,0)),5)</f>
        <v>70.698779999999999</v>
      </c>
      <c r="M93" s="260">
        <f>ROUND(INDEX('INPP base jul 2019'!$C$9:$N$1048576,MATCH('INPP ponderado'!$B93,'INPP base jul 2019'!$B$9:$B$1048576,0),MATCH('INPP ponderado'!M$10,'INPP base jul 2019'!$C$8:$N$8,0)),5)</f>
        <v>74.937929999999994</v>
      </c>
      <c r="N93" s="260">
        <f>ROUND(INDEX('INPP base jul 2019'!$C$9:$N$1048576,MATCH('INPP ponderado'!$B93,'INPP base jul 2019'!$B$9:$B$1048576,0),MATCH('INPP ponderado'!N$10,'INPP base jul 2019'!$C$8:$N$8,0)),5)</f>
        <v>75.251390000000001</v>
      </c>
      <c r="O93" s="260">
        <f t="shared" si="1"/>
        <v>72.791740000000004</v>
      </c>
      <c r="P93" s="261"/>
      <c r="Q93" s="261"/>
      <c r="R93" s="262"/>
      <c r="S93" s="263"/>
    </row>
    <row r="94" spans="1:19" s="264" customFormat="1" x14ac:dyDescent="0.3">
      <c r="A94" s="258"/>
      <c r="B94" s="259">
        <v>41609</v>
      </c>
      <c r="C94" s="260">
        <f>ROUND(INDEX('INPP base jul 2019'!$C$9:$N$1048576,MATCH('INPP ponderado'!$B94,'INPP base jul 2019'!$B$9:$B$1048576,0),MATCH('INPP ponderado'!C$10,'INPP base jul 2019'!$C$8:$N$8,0)),5)</f>
        <v>70.259749999999997</v>
      </c>
      <c r="D94" s="260">
        <f>ROUND(INDEX('INPP base jul 2019'!$C$9:$N$1048576,MATCH('INPP ponderado'!$B94,'INPP base jul 2019'!$B$9:$B$1048576,0),MATCH('INPP ponderado'!D$10,'INPP base jul 2019'!$C$8:$N$8,0)),5)</f>
        <v>72.333709999999996</v>
      </c>
      <c r="E94" s="260">
        <f>ROUND(INDEX('INPP base jul 2019'!$C$9:$N$1048576,MATCH('INPP ponderado'!$B94,'INPP base jul 2019'!$B$9:$B$1048576,0),MATCH('INPP ponderado'!E$10,'INPP base jul 2019'!$C$8:$N$8,0)),5)</f>
        <v>79.069299999999998</v>
      </c>
      <c r="F94" s="260">
        <f>ROUND(INDEX('INPP base jul 2019'!$C$9:$N$1048576,MATCH('INPP ponderado'!$B94,'INPP base jul 2019'!$B$9:$B$1048576,0),MATCH('INPP ponderado'!F$10,'INPP base jul 2019'!$C$8:$N$8,0)),5)</f>
        <v>70.376199999999997</v>
      </c>
      <c r="G94" s="260">
        <f>ROUND(INDEX('INPP base jul 2019'!$C$9:$N$1048576,MATCH('INPP ponderado'!$B94,'INPP base jul 2019'!$B$9:$B$1048576,0),MATCH('INPP ponderado'!G$10,'INPP base jul 2019'!$C$8:$N$8,0)),5)</f>
        <v>74.53058</v>
      </c>
      <c r="H94" s="260">
        <f>ROUND(INDEX('INPP base jul 2019'!$C$9:$N$1048576,MATCH('INPP ponderado'!$B94,'INPP base jul 2019'!$B$9:$B$1048576,0),MATCH('INPP ponderado'!H$10,'INPP base jul 2019'!$C$8:$N$8,0)),5)</f>
        <v>69.001149999999996</v>
      </c>
      <c r="I94" s="260">
        <f>ROUND(INDEX('INPP base jul 2019'!$C$9:$N$1048576,MATCH('INPP ponderado'!$B94,'INPP base jul 2019'!$B$9:$B$1048576,0),MATCH('INPP ponderado'!I$10,'INPP base jul 2019'!$C$8:$N$8,0)),5)</f>
        <v>72.023439999999994</v>
      </c>
      <c r="J94" s="260">
        <f>ROUND(INDEX('INPP base jul 2019'!$C$9:$N$1048576,MATCH('INPP ponderado'!$B94,'INPP base jul 2019'!$B$9:$B$1048576,0),MATCH('INPP ponderado'!J$10,'INPP base jul 2019'!$C$8:$N$8,0)),5)</f>
        <v>72.960499999999996</v>
      </c>
      <c r="K94" s="260">
        <f>ROUND(INDEX('INPP base jul 2019'!$C$9:$N$1048576,MATCH('INPP ponderado'!$B94,'INPP base jul 2019'!$B$9:$B$1048576,0),MATCH('INPP ponderado'!K$10,'INPP base jul 2019'!$C$8:$N$8,0)),5)</f>
        <v>70.636809999999997</v>
      </c>
      <c r="L94" s="260">
        <f>ROUND(INDEX('INPP base jul 2019'!$C$9:$N$1048576,MATCH('INPP ponderado'!$B94,'INPP base jul 2019'!$B$9:$B$1048576,0),MATCH('INPP ponderado'!L$10,'INPP base jul 2019'!$C$8:$N$8,0)),5)</f>
        <v>70.883849999999995</v>
      </c>
      <c r="M94" s="260">
        <f>ROUND(INDEX('INPP base jul 2019'!$C$9:$N$1048576,MATCH('INPP ponderado'!$B94,'INPP base jul 2019'!$B$9:$B$1048576,0),MATCH('INPP ponderado'!M$10,'INPP base jul 2019'!$C$8:$N$8,0)),5)</f>
        <v>74.718329999999995</v>
      </c>
      <c r="N94" s="260">
        <f>ROUND(INDEX('INPP base jul 2019'!$C$9:$N$1048576,MATCH('INPP ponderado'!$B94,'INPP base jul 2019'!$B$9:$B$1048576,0),MATCH('INPP ponderado'!N$10,'INPP base jul 2019'!$C$8:$N$8,0)),5)</f>
        <v>75.157060000000001</v>
      </c>
      <c r="O94" s="260">
        <f t="shared" si="1"/>
        <v>72.698459999999997</v>
      </c>
      <c r="P94" s="261"/>
      <c r="Q94" s="261"/>
      <c r="R94" s="262"/>
      <c r="S94" s="263"/>
    </row>
    <row r="95" spans="1:19" s="264" customFormat="1" x14ac:dyDescent="0.3">
      <c r="A95" s="258"/>
      <c r="B95" s="259">
        <v>41640</v>
      </c>
      <c r="C95" s="260">
        <f>ROUND(INDEX('INPP base jul 2019'!$C$9:$N$1048576,MATCH('INPP ponderado'!$B95,'INPP base jul 2019'!$B$9:$B$1048576,0),MATCH('INPP ponderado'!C$10,'INPP base jul 2019'!$C$8:$N$8,0)),5)</f>
        <v>71.139390000000006</v>
      </c>
      <c r="D95" s="260">
        <f>ROUND(INDEX('INPP base jul 2019'!$C$9:$N$1048576,MATCH('INPP ponderado'!$B95,'INPP base jul 2019'!$B$9:$B$1048576,0),MATCH('INPP ponderado'!D$10,'INPP base jul 2019'!$C$8:$N$8,0)),5)</f>
        <v>73.003119999999996</v>
      </c>
      <c r="E95" s="260">
        <f>ROUND(INDEX('INPP base jul 2019'!$C$9:$N$1048576,MATCH('INPP ponderado'!$B95,'INPP base jul 2019'!$B$9:$B$1048576,0),MATCH('INPP ponderado'!E$10,'INPP base jul 2019'!$C$8:$N$8,0)),5)</f>
        <v>80.611699999999999</v>
      </c>
      <c r="F95" s="260">
        <f>ROUND(INDEX('INPP base jul 2019'!$C$9:$N$1048576,MATCH('INPP ponderado'!$B95,'INPP base jul 2019'!$B$9:$B$1048576,0),MATCH('INPP ponderado'!F$10,'INPP base jul 2019'!$C$8:$N$8,0)),5)</f>
        <v>71.034480000000002</v>
      </c>
      <c r="G95" s="260">
        <f>ROUND(INDEX('INPP base jul 2019'!$C$9:$N$1048576,MATCH('INPP ponderado'!$B95,'INPP base jul 2019'!$B$9:$B$1048576,0),MATCH('INPP ponderado'!G$10,'INPP base jul 2019'!$C$8:$N$8,0)),5)</f>
        <v>75.283259999999999</v>
      </c>
      <c r="H95" s="260">
        <f>ROUND(INDEX('INPP base jul 2019'!$C$9:$N$1048576,MATCH('INPP ponderado'!$B95,'INPP base jul 2019'!$B$9:$B$1048576,0),MATCH('INPP ponderado'!H$10,'INPP base jul 2019'!$C$8:$N$8,0)),5)</f>
        <v>70.036060000000006</v>
      </c>
      <c r="I95" s="260">
        <f>ROUND(INDEX('INPP base jul 2019'!$C$9:$N$1048576,MATCH('INPP ponderado'!$B95,'INPP base jul 2019'!$B$9:$B$1048576,0),MATCH('INPP ponderado'!I$10,'INPP base jul 2019'!$C$8:$N$8,0)),5)</f>
        <v>72.245090000000005</v>
      </c>
      <c r="J95" s="260">
        <f>ROUND(INDEX('INPP base jul 2019'!$C$9:$N$1048576,MATCH('INPP ponderado'!$B95,'INPP base jul 2019'!$B$9:$B$1048576,0),MATCH('INPP ponderado'!J$10,'INPP base jul 2019'!$C$8:$N$8,0)),5)</f>
        <v>73.527339999999995</v>
      </c>
      <c r="K95" s="260">
        <f>ROUND(INDEX('INPP base jul 2019'!$C$9:$N$1048576,MATCH('INPP ponderado'!$B95,'INPP base jul 2019'!$B$9:$B$1048576,0),MATCH('INPP ponderado'!K$10,'INPP base jul 2019'!$C$8:$N$8,0)),5)</f>
        <v>71.024940000000001</v>
      </c>
      <c r="L95" s="260">
        <f>ROUND(INDEX('INPP base jul 2019'!$C$9:$N$1048576,MATCH('INPP ponderado'!$B95,'INPP base jul 2019'!$B$9:$B$1048576,0),MATCH('INPP ponderado'!L$10,'INPP base jul 2019'!$C$8:$N$8,0)),5)</f>
        <v>71.434730000000002</v>
      </c>
      <c r="M95" s="260">
        <f>ROUND(INDEX('INPP base jul 2019'!$C$9:$N$1048576,MATCH('INPP ponderado'!$B95,'INPP base jul 2019'!$B$9:$B$1048576,0),MATCH('INPP ponderado'!M$10,'INPP base jul 2019'!$C$8:$N$8,0)),5)</f>
        <v>75.230230000000006</v>
      </c>
      <c r="N95" s="260">
        <f>ROUND(INDEX('INPP base jul 2019'!$C$9:$N$1048576,MATCH('INPP ponderado'!$B95,'INPP base jul 2019'!$B$9:$B$1048576,0),MATCH('INPP ponderado'!N$10,'INPP base jul 2019'!$C$8:$N$8,0)),5)</f>
        <v>75.319029999999998</v>
      </c>
      <c r="O95" s="260">
        <f t="shared" si="1"/>
        <v>73.396850000000001</v>
      </c>
      <c r="P95" s="261"/>
      <c r="Q95" s="261"/>
      <c r="R95" s="262"/>
      <c r="S95" s="263"/>
    </row>
    <row r="96" spans="1:19" s="264" customFormat="1" x14ac:dyDescent="0.3">
      <c r="A96" s="258"/>
      <c r="B96" s="259">
        <v>41671</v>
      </c>
      <c r="C96" s="260">
        <f>ROUND(INDEX('INPP base jul 2019'!$C$9:$N$1048576,MATCH('INPP ponderado'!$B96,'INPP base jul 2019'!$B$9:$B$1048576,0),MATCH('INPP ponderado'!C$10,'INPP base jul 2019'!$C$8:$N$8,0)),5)</f>
        <v>71.450879999999998</v>
      </c>
      <c r="D96" s="260">
        <f>ROUND(INDEX('INPP base jul 2019'!$C$9:$N$1048576,MATCH('INPP ponderado'!$B96,'INPP base jul 2019'!$B$9:$B$1048576,0),MATCH('INPP ponderado'!D$10,'INPP base jul 2019'!$C$8:$N$8,0)),5)</f>
        <v>72.894069999999999</v>
      </c>
      <c r="E96" s="260">
        <f>ROUND(INDEX('INPP base jul 2019'!$C$9:$N$1048576,MATCH('INPP ponderado'!$B96,'INPP base jul 2019'!$B$9:$B$1048576,0),MATCH('INPP ponderado'!E$10,'INPP base jul 2019'!$C$8:$N$8,0)),5)</f>
        <v>82.517660000000006</v>
      </c>
      <c r="F96" s="260">
        <f>ROUND(INDEX('INPP base jul 2019'!$C$9:$N$1048576,MATCH('INPP ponderado'!$B96,'INPP base jul 2019'!$B$9:$B$1048576,0),MATCH('INPP ponderado'!F$10,'INPP base jul 2019'!$C$8:$N$8,0)),5)</f>
        <v>71.29589</v>
      </c>
      <c r="G96" s="260">
        <f>ROUND(INDEX('INPP base jul 2019'!$C$9:$N$1048576,MATCH('INPP ponderado'!$B96,'INPP base jul 2019'!$B$9:$B$1048576,0),MATCH('INPP ponderado'!G$10,'INPP base jul 2019'!$C$8:$N$8,0)),5)</f>
        <v>75.708619999999996</v>
      </c>
      <c r="H96" s="260">
        <f>ROUND(INDEX('INPP base jul 2019'!$C$9:$N$1048576,MATCH('INPP ponderado'!$B96,'INPP base jul 2019'!$B$9:$B$1048576,0),MATCH('INPP ponderado'!H$10,'INPP base jul 2019'!$C$8:$N$8,0)),5)</f>
        <v>70.950130000000001</v>
      </c>
      <c r="I96" s="260">
        <f>ROUND(INDEX('INPP base jul 2019'!$C$9:$N$1048576,MATCH('INPP ponderado'!$B96,'INPP base jul 2019'!$B$9:$B$1048576,0),MATCH('INPP ponderado'!I$10,'INPP base jul 2019'!$C$8:$N$8,0)),5)</f>
        <v>72.411559999999994</v>
      </c>
      <c r="J96" s="260">
        <f>ROUND(INDEX('INPP base jul 2019'!$C$9:$N$1048576,MATCH('INPP ponderado'!$B96,'INPP base jul 2019'!$B$9:$B$1048576,0),MATCH('INPP ponderado'!J$10,'INPP base jul 2019'!$C$8:$N$8,0)),5)</f>
        <v>73.904359999999997</v>
      </c>
      <c r="K96" s="260">
        <f>ROUND(INDEX('INPP base jul 2019'!$C$9:$N$1048576,MATCH('INPP ponderado'!$B96,'INPP base jul 2019'!$B$9:$B$1048576,0),MATCH('INPP ponderado'!K$10,'INPP base jul 2019'!$C$8:$N$8,0)),5)</f>
        <v>71.471329999999995</v>
      </c>
      <c r="L96" s="260">
        <f>ROUND(INDEX('INPP base jul 2019'!$C$9:$N$1048576,MATCH('INPP ponderado'!$B96,'INPP base jul 2019'!$B$9:$B$1048576,0),MATCH('INPP ponderado'!L$10,'INPP base jul 2019'!$C$8:$N$8,0)),5)</f>
        <v>71.985119999999995</v>
      </c>
      <c r="M96" s="260">
        <f>ROUND(INDEX('INPP base jul 2019'!$C$9:$N$1048576,MATCH('INPP ponderado'!$B96,'INPP base jul 2019'!$B$9:$B$1048576,0),MATCH('INPP ponderado'!M$10,'INPP base jul 2019'!$C$8:$N$8,0)),5)</f>
        <v>75.549509999999998</v>
      </c>
      <c r="N96" s="260">
        <f>ROUND(INDEX('INPP base jul 2019'!$C$9:$N$1048576,MATCH('INPP ponderado'!$B96,'INPP base jul 2019'!$B$9:$B$1048576,0),MATCH('INPP ponderado'!N$10,'INPP base jul 2019'!$C$8:$N$8,0)),5)</f>
        <v>75.447130000000001</v>
      </c>
      <c r="O96" s="260">
        <f t="shared" si="1"/>
        <v>73.891409999999993</v>
      </c>
      <c r="P96" s="261"/>
      <c r="Q96" s="261"/>
      <c r="R96" s="262"/>
      <c r="S96" s="263"/>
    </row>
    <row r="97" spans="1:19" s="264" customFormat="1" x14ac:dyDescent="0.3">
      <c r="A97" s="258"/>
      <c r="B97" s="259">
        <v>41699</v>
      </c>
      <c r="C97" s="260">
        <f>ROUND(INDEX('INPP base jul 2019'!$C$9:$N$1048576,MATCH('INPP ponderado'!$B97,'INPP base jul 2019'!$B$9:$B$1048576,0),MATCH('INPP ponderado'!C$10,'INPP base jul 2019'!$C$8:$N$8,0)),5)</f>
        <v>72.028639999999996</v>
      </c>
      <c r="D97" s="260">
        <f>ROUND(INDEX('INPP base jul 2019'!$C$9:$N$1048576,MATCH('INPP ponderado'!$B97,'INPP base jul 2019'!$B$9:$B$1048576,0),MATCH('INPP ponderado'!D$10,'INPP base jul 2019'!$C$8:$N$8,0)),5)</f>
        <v>73.361459999999994</v>
      </c>
      <c r="E97" s="260">
        <f>ROUND(INDEX('INPP base jul 2019'!$C$9:$N$1048576,MATCH('INPP ponderado'!$B97,'INPP base jul 2019'!$B$9:$B$1048576,0),MATCH('INPP ponderado'!E$10,'INPP base jul 2019'!$C$8:$N$8,0)),5)</f>
        <v>82.277969999999996</v>
      </c>
      <c r="F97" s="260">
        <f>ROUND(INDEX('INPP base jul 2019'!$C$9:$N$1048576,MATCH('INPP ponderado'!$B97,'INPP base jul 2019'!$B$9:$B$1048576,0),MATCH('INPP ponderado'!F$10,'INPP base jul 2019'!$C$8:$N$8,0)),5)</f>
        <v>71.462280000000007</v>
      </c>
      <c r="G97" s="260">
        <f>ROUND(INDEX('INPP base jul 2019'!$C$9:$N$1048576,MATCH('INPP ponderado'!$B97,'INPP base jul 2019'!$B$9:$B$1048576,0),MATCH('INPP ponderado'!G$10,'INPP base jul 2019'!$C$8:$N$8,0)),5)</f>
        <v>76.099739999999997</v>
      </c>
      <c r="H97" s="260">
        <f>ROUND(INDEX('INPP base jul 2019'!$C$9:$N$1048576,MATCH('INPP ponderado'!$B97,'INPP base jul 2019'!$B$9:$B$1048576,0),MATCH('INPP ponderado'!H$10,'INPP base jul 2019'!$C$8:$N$8,0)),5)</f>
        <v>70.620159999999998</v>
      </c>
      <c r="I97" s="260">
        <f>ROUND(INDEX('INPP base jul 2019'!$C$9:$N$1048576,MATCH('INPP ponderado'!$B97,'INPP base jul 2019'!$B$9:$B$1048576,0),MATCH('INPP ponderado'!I$10,'INPP base jul 2019'!$C$8:$N$8,0)),5)</f>
        <v>72.662059999999997</v>
      </c>
      <c r="J97" s="260">
        <f>ROUND(INDEX('INPP base jul 2019'!$C$9:$N$1048576,MATCH('INPP ponderado'!$B97,'INPP base jul 2019'!$B$9:$B$1048576,0),MATCH('INPP ponderado'!J$10,'INPP base jul 2019'!$C$8:$N$8,0)),5)</f>
        <v>73.739189999999994</v>
      </c>
      <c r="K97" s="260">
        <f>ROUND(INDEX('INPP base jul 2019'!$C$9:$N$1048576,MATCH('INPP ponderado'!$B97,'INPP base jul 2019'!$B$9:$B$1048576,0),MATCH('INPP ponderado'!K$10,'INPP base jul 2019'!$C$8:$N$8,0)),5)</f>
        <v>71.182929999999999</v>
      </c>
      <c r="L97" s="260">
        <f>ROUND(INDEX('INPP base jul 2019'!$C$9:$N$1048576,MATCH('INPP ponderado'!$B97,'INPP base jul 2019'!$B$9:$B$1048576,0),MATCH('INPP ponderado'!L$10,'INPP base jul 2019'!$C$8:$N$8,0)),5)</f>
        <v>72.100790000000003</v>
      </c>
      <c r="M97" s="260">
        <f>ROUND(INDEX('INPP base jul 2019'!$C$9:$N$1048576,MATCH('INPP ponderado'!$B97,'INPP base jul 2019'!$B$9:$B$1048576,0),MATCH('INPP ponderado'!M$10,'INPP base jul 2019'!$C$8:$N$8,0)),5)</f>
        <v>75.371840000000006</v>
      </c>
      <c r="N97" s="260">
        <f>ROUND(INDEX('INPP base jul 2019'!$C$9:$N$1048576,MATCH('INPP ponderado'!$B97,'INPP base jul 2019'!$B$9:$B$1048576,0),MATCH('INPP ponderado'!N$10,'INPP base jul 2019'!$C$8:$N$8,0)),5)</f>
        <v>75.396559999999994</v>
      </c>
      <c r="O97" s="260">
        <f t="shared" si="1"/>
        <v>73.934209999999993</v>
      </c>
      <c r="P97" s="261"/>
      <c r="Q97" s="261"/>
      <c r="R97" s="262"/>
      <c r="S97" s="263"/>
    </row>
    <row r="98" spans="1:19" s="264" customFormat="1" x14ac:dyDescent="0.3">
      <c r="A98" s="258"/>
      <c r="B98" s="259">
        <v>41730</v>
      </c>
      <c r="C98" s="260">
        <f>ROUND(INDEX('INPP base jul 2019'!$C$9:$N$1048576,MATCH('INPP ponderado'!$B98,'INPP base jul 2019'!$B$9:$B$1048576,0),MATCH('INPP ponderado'!C$10,'INPP base jul 2019'!$C$8:$N$8,0)),5)</f>
        <v>72.138589999999994</v>
      </c>
      <c r="D98" s="260">
        <f>ROUND(INDEX('INPP base jul 2019'!$C$9:$N$1048576,MATCH('INPP ponderado'!$B98,'INPP base jul 2019'!$B$9:$B$1048576,0),MATCH('INPP ponderado'!D$10,'INPP base jul 2019'!$C$8:$N$8,0)),5)</f>
        <v>73.362719999999996</v>
      </c>
      <c r="E98" s="260">
        <f>ROUND(INDEX('INPP base jul 2019'!$C$9:$N$1048576,MATCH('INPP ponderado'!$B98,'INPP base jul 2019'!$B$9:$B$1048576,0),MATCH('INPP ponderado'!E$10,'INPP base jul 2019'!$C$8:$N$8,0)),5)</f>
        <v>80.726960000000005</v>
      </c>
      <c r="F98" s="260">
        <f>ROUND(INDEX('INPP base jul 2019'!$C$9:$N$1048576,MATCH('INPP ponderado'!$B98,'INPP base jul 2019'!$B$9:$B$1048576,0),MATCH('INPP ponderado'!F$10,'INPP base jul 2019'!$C$8:$N$8,0)),5)</f>
        <v>71.50788</v>
      </c>
      <c r="G98" s="260">
        <f>ROUND(INDEX('INPP base jul 2019'!$C$9:$N$1048576,MATCH('INPP ponderado'!$B98,'INPP base jul 2019'!$B$9:$B$1048576,0),MATCH('INPP ponderado'!G$10,'INPP base jul 2019'!$C$8:$N$8,0)),5)</f>
        <v>76.106049999999996</v>
      </c>
      <c r="H98" s="260">
        <f>ROUND(INDEX('INPP base jul 2019'!$C$9:$N$1048576,MATCH('INPP ponderado'!$B98,'INPP base jul 2019'!$B$9:$B$1048576,0),MATCH('INPP ponderado'!H$10,'INPP base jul 2019'!$C$8:$N$8,0)),5)</f>
        <v>69.791399999999996</v>
      </c>
      <c r="I98" s="260">
        <f>ROUND(INDEX('INPP base jul 2019'!$C$9:$N$1048576,MATCH('INPP ponderado'!$B98,'INPP base jul 2019'!$B$9:$B$1048576,0),MATCH('INPP ponderado'!I$10,'INPP base jul 2019'!$C$8:$N$8,0)),5)</f>
        <v>72.689689999999999</v>
      </c>
      <c r="J98" s="260">
        <f>ROUND(INDEX('INPP base jul 2019'!$C$9:$N$1048576,MATCH('INPP ponderado'!$B98,'INPP base jul 2019'!$B$9:$B$1048576,0),MATCH('INPP ponderado'!J$10,'INPP base jul 2019'!$C$8:$N$8,0)),5)</f>
        <v>73.495760000000004</v>
      </c>
      <c r="K98" s="260">
        <f>ROUND(INDEX('INPP base jul 2019'!$C$9:$N$1048576,MATCH('INPP ponderado'!$B98,'INPP base jul 2019'!$B$9:$B$1048576,0),MATCH('INPP ponderado'!K$10,'INPP base jul 2019'!$C$8:$N$8,0)),5)</f>
        <v>70.824250000000006</v>
      </c>
      <c r="L98" s="260">
        <f>ROUND(INDEX('INPP base jul 2019'!$C$9:$N$1048576,MATCH('INPP ponderado'!$B98,'INPP base jul 2019'!$B$9:$B$1048576,0),MATCH('INPP ponderado'!L$10,'INPP base jul 2019'!$C$8:$N$8,0)),5)</f>
        <v>71.720730000000003</v>
      </c>
      <c r="M98" s="260">
        <f>ROUND(INDEX('INPP base jul 2019'!$C$9:$N$1048576,MATCH('INPP ponderado'!$B98,'INPP base jul 2019'!$B$9:$B$1048576,0),MATCH('INPP ponderado'!M$10,'INPP base jul 2019'!$C$8:$N$8,0)),5)</f>
        <v>74.961100000000002</v>
      </c>
      <c r="N98" s="260">
        <f>ROUND(INDEX('INPP base jul 2019'!$C$9:$N$1048576,MATCH('INPP ponderado'!$B98,'INPP base jul 2019'!$B$9:$B$1048576,0),MATCH('INPP ponderado'!N$10,'INPP base jul 2019'!$C$8:$N$8,0)),5)</f>
        <v>75.215310000000002</v>
      </c>
      <c r="O98" s="260">
        <f t="shared" si="1"/>
        <v>73.595690000000005</v>
      </c>
      <c r="P98" s="261"/>
      <c r="Q98" s="261"/>
      <c r="R98" s="262"/>
      <c r="S98" s="263"/>
    </row>
    <row r="99" spans="1:19" s="264" customFormat="1" x14ac:dyDescent="0.3">
      <c r="A99" s="258"/>
      <c r="B99" s="259">
        <v>41760</v>
      </c>
      <c r="C99" s="260">
        <f>ROUND(INDEX('INPP base jul 2019'!$C$9:$N$1048576,MATCH('INPP ponderado'!$B99,'INPP base jul 2019'!$B$9:$B$1048576,0),MATCH('INPP ponderado'!C$10,'INPP base jul 2019'!$C$8:$N$8,0)),5)</f>
        <v>72.328779999999995</v>
      </c>
      <c r="D99" s="260">
        <f>ROUND(INDEX('INPP base jul 2019'!$C$9:$N$1048576,MATCH('INPP ponderado'!$B99,'INPP base jul 2019'!$B$9:$B$1048576,0),MATCH('INPP ponderado'!D$10,'INPP base jul 2019'!$C$8:$N$8,0)),5)</f>
        <v>73.594380000000001</v>
      </c>
      <c r="E99" s="260">
        <f>ROUND(INDEX('INPP base jul 2019'!$C$9:$N$1048576,MATCH('INPP ponderado'!$B99,'INPP base jul 2019'!$B$9:$B$1048576,0),MATCH('INPP ponderado'!E$10,'INPP base jul 2019'!$C$8:$N$8,0)),5)</f>
        <v>80.154650000000004</v>
      </c>
      <c r="F99" s="260">
        <f>ROUND(INDEX('INPP base jul 2019'!$C$9:$N$1048576,MATCH('INPP ponderado'!$B99,'INPP base jul 2019'!$B$9:$B$1048576,0),MATCH('INPP ponderado'!F$10,'INPP base jul 2019'!$C$8:$N$8,0)),5)</f>
        <v>71.904439999999994</v>
      </c>
      <c r="G99" s="260">
        <f>ROUND(INDEX('INPP base jul 2019'!$C$9:$N$1048576,MATCH('INPP ponderado'!$B99,'INPP base jul 2019'!$B$9:$B$1048576,0),MATCH('INPP ponderado'!G$10,'INPP base jul 2019'!$C$8:$N$8,0)),5)</f>
        <v>76.506439999999998</v>
      </c>
      <c r="H99" s="260">
        <f>ROUND(INDEX('INPP base jul 2019'!$C$9:$N$1048576,MATCH('INPP ponderado'!$B99,'INPP base jul 2019'!$B$9:$B$1048576,0),MATCH('INPP ponderado'!H$10,'INPP base jul 2019'!$C$8:$N$8,0)),5)</f>
        <v>69.406750000000002</v>
      </c>
      <c r="I99" s="260">
        <f>ROUND(INDEX('INPP base jul 2019'!$C$9:$N$1048576,MATCH('INPP ponderado'!$B99,'INPP base jul 2019'!$B$9:$B$1048576,0),MATCH('INPP ponderado'!I$10,'INPP base jul 2019'!$C$8:$N$8,0)),5)</f>
        <v>72.716669999999993</v>
      </c>
      <c r="J99" s="260">
        <f>ROUND(INDEX('INPP base jul 2019'!$C$9:$N$1048576,MATCH('INPP ponderado'!$B99,'INPP base jul 2019'!$B$9:$B$1048576,0),MATCH('INPP ponderado'!J$10,'INPP base jul 2019'!$C$8:$N$8,0)),5)</f>
        <v>73.215379999999996</v>
      </c>
      <c r="K99" s="260">
        <f>ROUND(INDEX('INPP base jul 2019'!$C$9:$N$1048576,MATCH('INPP ponderado'!$B99,'INPP base jul 2019'!$B$9:$B$1048576,0),MATCH('INPP ponderado'!K$10,'INPP base jul 2019'!$C$8:$N$8,0)),5)</f>
        <v>70.988960000000006</v>
      </c>
      <c r="L99" s="260">
        <f>ROUND(INDEX('INPP base jul 2019'!$C$9:$N$1048576,MATCH('INPP ponderado'!$B99,'INPP base jul 2019'!$B$9:$B$1048576,0),MATCH('INPP ponderado'!L$10,'INPP base jul 2019'!$C$8:$N$8,0)),5)</f>
        <v>71.519800000000004</v>
      </c>
      <c r="M99" s="260">
        <f>ROUND(INDEX('INPP base jul 2019'!$C$9:$N$1048576,MATCH('INPP ponderado'!$B99,'INPP base jul 2019'!$B$9:$B$1048576,0),MATCH('INPP ponderado'!M$10,'INPP base jul 2019'!$C$8:$N$8,0)),5)</f>
        <v>74.67071</v>
      </c>
      <c r="N99" s="260">
        <f>ROUND(INDEX('INPP base jul 2019'!$C$9:$N$1048576,MATCH('INPP ponderado'!$B99,'INPP base jul 2019'!$B$9:$B$1048576,0),MATCH('INPP ponderado'!N$10,'INPP base jul 2019'!$C$8:$N$8,0)),5)</f>
        <v>75.074590000000001</v>
      </c>
      <c r="O99" s="260">
        <f t="shared" si="1"/>
        <v>73.502139999999997</v>
      </c>
      <c r="P99" s="261"/>
      <c r="Q99" s="261"/>
      <c r="R99" s="262"/>
      <c r="S99" s="263"/>
    </row>
    <row r="100" spans="1:19" s="264" customFormat="1" x14ac:dyDescent="0.3">
      <c r="A100" s="258"/>
      <c r="B100" s="259">
        <v>41791</v>
      </c>
      <c r="C100" s="260">
        <f>ROUND(INDEX('INPP base jul 2019'!$C$9:$N$1048576,MATCH('INPP ponderado'!$B100,'INPP base jul 2019'!$B$9:$B$1048576,0),MATCH('INPP ponderado'!C$10,'INPP base jul 2019'!$C$8:$N$8,0)),5)</f>
        <v>72.68374</v>
      </c>
      <c r="D100" s="260">
        <f>ROUND(INDEX('INPP base jul 2019'!$C$9:$N$1048576,MATCH('INPP ponderado'!$B100,'INPP base jul 2019'!$B$9:$B$1048576,0),MATCH('INPP ponderado'!D$10,'INPP base jul 2019'!$C$8:$N$8,0)),5)</f>
        <v>73.618920000000003</v>
      </c>
      <c r="E100" s="260">
        <f>ROUND(INDEX('INPP base jul 2019'!$C$9:$N$1048576,MATCH('INPP ponderado'!$B100,'INPP base jul 2019'!$B$9:$B$1048576,0),MATCH('INPP ponderado'!E$10,'INPP base jul 2019'!$C$8:$N$8,0)),5)</f>
        <v>79.758319999999998</v>
      </c>
      <c r="F100" s="260">
        <f>ROUND(INDEX('INPP base jul 2019'!$C$9:$N$1048576,MATCH('INPP ponderado'!$B100,'INPP base jul 2019'!$B$9:$B$1048576,0),MATCH('INPP ponderado'!F$10,'INPP base jul 2019'!$C$8:$N$8,0)),5)</f>
        <v>72.184960000000004</v>
      </c>
      <c r="G100" s="260">
        <f>ROUND(INDEX('INPP base jul 2019'!$C$9:$N$1048576,MATCH('INPP ponderado'!$B100,'INPP base jul 2019'!$B$9:$B$1048576,0),MATCH('INPP ponderado'!G$10,'INPP base jul 2019'!$C$8:$N$8,0)),5)</f>
        <v>76.982249999999993</v>
      </c>
      <c r="H100" s="260">
        <f>ROUND(INDEX('INPP base jul 2019'!$C$9:$N$1048576,MATCH('INPP ponderado'!$B100,'INPP base jul 2019'!$B$9:$B$1048576,0),MATCH('INPP ponderado'!H$10,'INPP base jul 2019'!$C$8:$N$8,0)),5)</f>
        <v>69.778019999999998</v>
      </c>
      <c r="I100" s="260">
        <f>ROUND(INDEX('INPP base jul 2019'!$C$9:$N$1048576,MATCH('INPP ponderado'!$B100,'INPP base jul 2019'!$B$9:$B$1048576,0),MATCH('INPP ponderado'!I$10,'INPP base jul 2019'!$C$8:$N$8,0)),5)</f>
        <v>72.712779999999995</v>
      </c>
      <c r="J100" s="260">
        <f>ROUND(INDEX('INPP base jul 2019'!$C$9:$N$1048576,MATCH('INPP ponderado'!$B100,'INPP base jul 2019'!$B$9:$B$1048576,0),MATCH('INPP ponderado'!J$10,'INPP base jul 2019'!$C$8:$N$8,0)),5)</f>
        <v>73.158799999999999</v>
      </c>
      <c r="K100" s="260">
        <f>ROUND(INDEX('INPP base jul 2019'!$C$9:$N$1048576,MATCH('INPP ponderado'!$B100,'INPP base jul 2019'!$B$9:$B$1048576,0),MATCH('INPP ponderado'!K$10,'INPP base jul 2019'!$C$8:$N$8,0)),5)</f>
        <v>71.2179</v>
      </c>
      <c r="L100" s="260">
        <f>ROUND(INDEX('INPP base jul 2019'!$C$9:$N$1048576,MATCH('INPP ponderado'!$B100,'INPP base jul 2019'!$B$9:$B$1048576,0),MATCH('INPP ponderado'!L$10,'INPP base jul 2019'!$C$8:$N$8,0)),5)</f>
        <v>71.611339999999998</v>
      </c>
      <c r="M100" s="260">
        <f>ROUND(INDEX('INPP base jul 2019'!$C$9:$N$1048576,MATCH('INPP ponderado'!$B100,'INPP base jul 2019'!$B$9:$B$1048576,0),MATCH('INPP ponderado'!M$10,'INPP base jul 2019'!$C$8:$N$8,0)),5)</f>
        <v>74.757589999999993</v>
      </c>
      <c r="N100" s="260">
        <f>ROUND(INDEX('INPP base jul 2019'!$C$9:$N$1048576,MATCH('INPP ponderado'!$B100,'INPP base jul 2019'!$B$9:$B$1048576,0),MATCH('INPP ponderado'!N$10,'INPP base jul 2019'!$C$8:$N$8,0)),5)</f>
        <v>75.22851</v>
      </c>
      <c r="O100" s="260">
        <f t="shared" si="1"/>
        <v>73.654560000000004</v>
      </c>
      <c r="P100" s="261"/>
      <c r="Q100" s="261"/>
      <c r="R100" s="262"/>
      <c r="S100" s="263"/>
    </row>
    <row r="101" spans="1:19" s="264" customFormat="1" x14ac:dyDescent="0.3">
      <c r="A101" s="258"/>
      <c r="B101" s="259">
        <v>41821</v>
      </c>
      <c r="C101" s="260">
        <f>ROUND(INDEX('INPP base jul 2019'!$C$9:$N$1048576,MATCH('INPP ponderado'!$B101,'INPP base jul 2019'!$B$9:$B$1048576,0),MATCH('INPP ponderado'!C$10,'INPP base jul 2019'!$C$8:$N$8,0)),5)</f>
        <v>73.011430000000004</v>
      </c>
      <c r="D101" s="260">
        <f>ROUND(INDEX('INPP base jul 2019'!$C$9:$N$1048576,MATCH('INPP ponderado'!$B101,'INPP base jul 2019'!$B$9:$B$1048576,0),MATCH('INPP ponderado'!D$10,'INPP base jul 2019'!$C$8:$N$8,0)),5)</f>
        <v>73.71808</v>
      </c>
      <c r="E101" s="260">
        <f>ROUND(INDEX('INPP base jul 2019'!$C$9:$N$1048576,MATCH('INPP ponderado'!$B101,'INPP base jul 2019'!$B$9:$B$1048576,0),MATCH('INPP ponderado'!E$10,'INPP base jul 2019'!$C$8:$N$8,0)),5)</f>
        <v>80.197839999999999</v>
      </c>
      <c r="F101" s="260">
        <f>ROUND(INDEX('INPP base jul 2019'!$C$9:$N$1048576,MATCH('INPP ponderado'!$B101,'INPP base jul 2019'!$B$9:$B$1048576,0),MATCH('INPP ponderado'!F$10,'INPP base jul 2019'!$C$8:$N$8,0)),5)</f>
        <v>72.239320000000006</v>
      </c>
      <c r="G101" s="260">
        <f>ROUND(INDEX('INPP base jul 2019'!$C$9:$N$1048576,MATCH('INPP ponderado'!$B101,'INPP base jul 2019'!$B$9:$B$1048576,0),MATCH('INPP ponderado'!G$10,'INPP base jul 2019'!$C$8:$N$8,0)),5)</f>
        <v>77.250709999999998</v>
      </c>
      <c r="H101" s="260">
        <f>ROUND(INDEX('INPP base jul 2019'!$C$9:$N$1048576,MATCH('INPP ponderado'!$B101,'INPP base jul 2019'!$B$9:$B$1048576,0),MATCH('INPP ponderado'!H$10,'INPP base jul 2019'!$C$8:$N$8,0)),5)</f>
        <v>70.863759999999999</v>
      </c>
      <c r="I101" s="260">
        <f>ROUND(INDEX('INPP base jul 2019'!$C$9:$N$1048576,MATCH('INPP ponderado'!$B101,'INPP base jul 2019'!$B$9:$B$1048576,0),MATCH('INPP ponderado'!I$10,'INPP base jul 2019'!$C$8:$N$8,0)),5)</f>
        <v>72.700640000000007</v>
      </c>
      <c r="J101" s="260">
        <f>ROUND(INDEX('INPP base jul 2019'!$C$9:$N$1048576,MATCH('INPP ponderado'!$B101,'INPP base jul 2019'!$B$9:$B$1048576,0),MATCH('INPP ponderado'!J$10,'INPP base jul 2019'!$C$8:$N$8,0)),5)</f>
        <v>73.18459</v>
      </c>
      <c r="K101" s="260">
        <f>ROUND(INDEX('INPP base jul 2019'!$C$9:$N$1048576,MATCH('INPP ponderado'!$B101,'INPP base jul 2019'!$B$9:$B$1048576,0),MATCH('INPP ponderado'!K$10,'INPP base jul 2019'!$C$8:$N$8,0)),5)</f>
        <v>71.133979999999994</v>
      </c>
      <c r="L101" s="260">
        <f>ROUND(INDEX('INPP base jul 2019'!$C$9:$N$1048576,MATCH('INPP ponderado'!$B101,'INPP base jul 2019'!$B$9:$B$1048576,0),MATCH('INPP ponderado'!L$10,'INPP base jul 2019'!$C$8:$N$8,0)),5)</f>
        <v>71.528220000000005</v>
      </c>
      <c r="M101" s="260">
        <f>ROUND(INDEX('INPP base jul 2019'!$C$9:$N$1048576,MATCH('INPP ponderado'!$B101,'INPP base jul 2019'!$B$9:$B$1048576,0),MATCH('INPP ponderado'!M$10,'INPP base jul 2019'!$C$8:$N$8,0)),5)</f>
        <v>74.819649999999996</v>
      </c>
      <c r="N101" s="260">
        <f>ROUND(INDEX('INPP base jul 2019'!$C$9:$N$1048576,MATCH('INPP ponderado'!$B101,'INPP base jul 2019'!$B$9:$B$1048576,0),MATCH('INPP ponderado'!N$10,'INPP base jul 2019'!$C$8:$N$8,0)),5)</f>
        <v>75.257429999999999</v>
      </c>
      <c r="O101" s="260">
        <f t="shared" si="1"/>
        <v>73.850830000000002</v>
      </c>
      <c r="P101" s="261"/>
      <c r="Q101" s="261"/>
      <c r="R101" s="262"/>
      <c r="S101" s="263"/>
    </row>
    <row r="102" spans="1:19" s="264" customFormat="1" x14ac:dyDescent="0.3">
      <c r="A102" s="258"/>
      <c r="B102" s="259">
        <v>41852</v>
      </c>
      <c r="C102" s="260">
        <f>ROUND(INDEX('INPP base jul 2019'!$C$9:$N$1048576,MATCH('INPP ponderado'!$B102,'INPP base jul 2019'!$B$9:$B$1048576,0),MATCH('INPP ponderado'!C$10,'INPP base jul 2019'!$C$8:$N$8,0)),5)</f>
        <v>72.998270000000005</v>
      </c>
      <c r="D102" s="260">
        <f>ROUND(INDEX('INPP base jul 2019'!$C$9:$N$1048576,MATCH('INPP ponderado'!$B102,'INPP base jul 2019'!$B$9:$B$1048576,0),MATCH('INPP ponderado'!D$10,'INPP base jul 2019'!$C$8:$N$8,0)),5)</f>
        <v>73.683250000000001</v>
      </c>
      <c r="E102" s="260">
        <f>ROUND(INDEX('INPP base jul 2019'!$C$9:$N$1048576,MATCH('INPP ponderado'!$B102,'INPP base jul 2019'!$B$9:$B$1048576,0),MATCH('INPP ponderado'!E$10,'INPP base jul 2019'!$C$8:$N$8,0)),5)</f>
        <v>80.079059999999998</v>
      </c>
      <c r="F102" s="260">
        <f>ROUND(INDEX('INPP base jul 2019'!$C$9:$N$1048576,MATCH('INPP ponderado'!$B102,'INPP base jul 2019'!$B$9:$B$1048576,0),MATCH('INPP ponderado'!F$10,'INPP base jul 2019'!$C$8:$N$8,0)),5)</f>
        <v>72.247</v>
      </c>
      <c r="G102" s="260">
        <f>ROUND(INDEX('INPP base jul 2019'!$C$9:$N$1048576,MATCH('INPP ponderado'!$B102,'INPP base jul 2019'!$B$9:$B$1048576,0),MATCH('INPP ponderado'!G$10,'INPP base jul 2019'!$C$8:$N$8,0)),5)</f>
        <v>77.469520000000003</v>
      </c>
      <c r="H102" s="260">
        <f>ROUND(INDEX('INPP base jul 2019'!$C$9:$N$1048576,MATCH('INPP ponderado'!$B102,'INPP base jul 2019'!$B$9:$B$1048576,0),MATCH('INPP ponderado'!H$10,'INPP base jul 2019'!$C$8:$N$8,0)),5)</f>
        <v>70.555490000000006</v>
      </c>
      <c r="I102" s="260">
        <f>ROUND(INDEX('INPP base jul 2019'!$C$9:$N$1048576,MATCH('INPP ponderado'!$B102,'INPP base jul 2019'!$B$9:$B$1048576,0),MATCH('INPP ponderado'!I$10,'INPP base jul 2019'!$C$8:$N$8,0)),5)</f>
        <v>72.853179999999995</v>
      </c>
      <c r="J102" s="260">
        <f>ROUND(INDEX('INPP base jul 2019'!$C$9:$N$1048576,MATCH('INPP ponderado'!$B102,'INPP base jul 2019'!$B$9:$B$1048576,0),MATCH('INPP ponderado'!J$10,'INPP base jul 2019'!$C$8:$N$8,0)),5)</f>
        <v>73.839079999999996</v>
      </c>
      <c r="K102" s="260">
        <f>ROUND(INDEX('INPP base jul 2019'!$C$9:$N$1048576,MATCH('INPP ponderado'!$B102,'INPP base jul 2019'!$B$9:$B$1048576,0),MATCH('INPP ponderado'!K$10,'INPP base jul 2019'!$C$8:$N$8,0)),5)</f>
        <v>71.620109999999997</v>
      </c>
      <c r="L102" s="260">
        <f>ROUND(INDEX('INPP base jul 2019'!$C$9:$N$1048576,MATCH('INPP ponderado'!$B102,'INPP base jul 2019'!$B$9:$B$1048576,0),MATCH('INPP ponderado'!L$10,'INPP base jul 2019'!$C$8:$N$8,0)),5)</f>
        <v>71.878900000000002</v>
      </c>
      <c r="M102" s="260">
        <f>ROUND(INDEX('INPP base jul 2019'!$C$9:$N$1048576,MATCH('INPP ponderado'!$B102,'INPP base jul 2019'!$B$9:$B$1048576,0),MATCH('INPP ponderado'!M$10,'INPP base jul 2019'!$C$8:$N$8,0)),5)</f>
        <v>75.394599999999997</v>
      </c>
      <c r="N102" s="260">
        <f>ROUND(INDEX('INPP base jul 2019'!$C$9:$N$1048576,MATCH('INPP ponderado'!$B102,'INPP base jul 2019'!$B$9:$B$1048576,0),MATCH('INPP ponderado'!N$10,'INPP base jul 2019'!$C$8:$N$8,0)),5)</f>
        <v>75.549499999999995</v>
      </c>
      <c r="O102" s="260">
        <f t="shared" si="1"/>
        <v>74.102890000000002</v>
      </c>
      <c r="P102" s="261"/>
      <c r="Q102" s="261"/>
      <c r="R102" s="262"/>
      <c r="S102" s="263"/>
    </row>
    <row r="103" spans="1:19" s="264" customFormat="1" x14ac:dyDescent="0.3">
      <c r="A103" s="258"/>
      <c r="B103" s="259">
        <v>41883</v>
      </c>
      <c r="C103" s="260">
        <f>ROUND(INDEX('INPP base jul 2019'!$C$9:$N$1048576,MATCH('INPP ponderado'!$B103,'INPP base jul 2019'!$B$9:$B$1048576,0),MATCH('INPP ponderado'!C$10,'INPP base jul 2019'!$C$8:$N$8,0)),5)</f>
        <v>73.291809999999998</v>
      </c>
      <c r="D103" s="260">
        <f>ROUND(INDEX('INPP base jul 2019'!$C$9:$N$1048576,MATCH('INPP ponderado'!$B103,'INPP base jul 2019'!$B$9:$B$1048576,0),MATCH('INPP ponderado'!D$10,'INPP base jul 2019'!$C$8:$N$8,0)),5)</f>
        <v>75.442729999999997</v>
      </c>
      <c r="E103" s="260">
        <f>ROUND(INDEX('INPP base jul 2019'!$C$9:$N$1048576,MATCH('INPP ponderado'!$B103,'INPP base jul 2019'!$B$9:$B$1048576,0),MATCH('INPP ponderado'!E$10,'INPP base jul 2019'!$C$8:$N$8,0)),5)</f>
        <v>80.38391</v>
      </c>
      <c r="F103" s="260">
        <f>ROUND(INDEX('INPP base jul 2019'!$C$9:$N$1048576,MATCH('INPP ponderado'!$B103,'INPP base jul 2019'!$B$9:$B$1048576,0),MATCH('INPP ponderado'!F$10,'INPP base jul 2019'!$C$8:$N$8,0)),5)</f>
        <v>72.263120000000001</v>
      </c>
      <c r="G103" s="260">
        <f>ROUND(INDEX('INPP base jul 2019'!$C$9:$N$1048576,MATCH('INPP ponderado'!$B103,'INPP base jul 2019'!$B$9:$B$1048576,0),MATCH('INPP ponderado'!G$10,'INPP base jul 2019'!$C$8:$N$8,0)),5)</f>
        <v>77.574250000000006</v>
      </c>
      <c r="H103" s="260">
        <f>ROUND(INDEX('INPP base jul 2019'!$C$9:$N$1048576,MATCH('INPP ponderado'!$B103,'INPP base jul 2019'!$B$9:$B$1048576,0),MATCH('INPP ponderado'!H$10,'INPP base jul 2019'!$C$8:$N$8,0)),5)</f>
        <v>69.611180000000004</v>
      </c>
      <c r="I103" s="260">
        <f>ROUND(INDEX('INPP base jul 2019'!$C$9:$N$1048576,MATCH('INPP ponderado'!$B103,'INPP base jul 2019'!$B$9:$B$1048576,0),MATCH('INPP ponderado'!I$10,'INPP base jul 2019'!$C$8:$N$8,0)),5)</f>
        <v>73.021919999999994</v>
      </c>
      <c r="J103" s="260">
        <f>ROUND(INDEX('INPP base jul 2019'!$C$9:$N$1048576,MATCH('INPP ponderado'!$B103,'INPP base jul 2019'!$B$9:$B$1048576,0),MATCH('INPP ponderado'!J$10,'INPP base jul 2019'!$C$8:$N$8,0)),5)</f>
        <v>74.080609999999993</v>
      </c>
      <c r="K103" s="260">
        <f>ROUND(INDEX('INPP base jul 2019'!$C$9:$N$1048576,MATCH('INPP ponderado'!$B103,'INPP base jul 2019'!$B$9:$B$1048576,0),MATCH('INPP ponderado'!K$10,'INPP base jul 2019'!$C$8:$N$8,0)),5)</f>
        <v>72.000129999999999</v>
      </c>
      <c r="L103" s="260">
        <f>ROUND(INDEX('INPP base jul 2019'!$C$9:$N$1048576,MATCH('INPP ponderado'!$B103,'INPP base jul 2019'!$B$9:$B$1048576,0),MATCH('INPP ponderado'!L$10,'INPP base jul 2019'!$C$8:$N$8,0)),5)</f>
        <v>71.984960000000001</v>
      </c>
      <c r="M103" s="260">
        <f>ROUND(INDEX('INPP base jul 2019'!$C$9:$N$1048576,MATCH('INPP ponderado'!$B103,'INPP base jul 2019'!$B$9:$B$1048576,0),MATCH('INPP ponderado'!M$10,'INPP base jul 2019'!$C$8:$N$8,0)),5)</f>
        <v>75.614859999999993</v>
      </c>
      <c r="N103" s="260">
        <f>ROUND(INDEX('INPP base jul 2019'!$C$9:$N$1048576,MATCH('INPP ponderado'!$B103,'INPP base jul 2019'!$B$9:$B$1048576,0),MATCH('INPP ponderado'!N$10,'INPP base jul 2019'!$C$8:$N$8,0)),5)</f>
        <v>75.762559999999993</v>
      </c>
      <c r="O103" s="260">
        <f t="shared" si="1"/>
        <v>74.280119999999997</v>
      </c>
      <c r="P103" s="261"/>
      <c r="Q103" s="261"/>
      <c r="R103" s="262"/>
      <c r="S103" s="263"/>
    </row>
    <row r="104" spans="1:19" s="264" customFormat="1" x14ac:dyDescent="0.3">
      <c r="A104" s="258"/>
      <c r="B104" s="259">
        <v>41913</v>
      </c>
      <c r="C104" s="260">
        <f>ROUND(INDEX('INPP base jul 2019'!$C$9:$N$1048576,MATCH('INPP ponderado'!$B104,'INPP base jul 2019'!$B$9:$B$1048576,0),MATCH('INPP ponderado'!C$10,'INPP base jul 2019'!$C$8:$N$8,0)),5)</f>
        <v>73.292109999999994</v>
      </c>
      <c r="D104" s="260">
        <f>ROUND(INDEX('INPP base jul 2019'!$C$9:$N$1048576,MATCH('INPP ponderado'!$B104,'INPP base jul 2019'!$B$9:$B$1048576,0),MATCH('INPP ponderado'!D$10,'INPP base jul 2019'!$C$8:$N$8,0)),5)</f>
        <v>75.290710000000004</v>
      </c>
      <c r="E104" s="260">
        <f>ROUND(INDEX('INPP base jul 2019'!$C$9:$N$1048576,MATCH('INPP ponderado'!$B104,'INPP base jul 2019'!$B$9:$B$1048576,0),MATCH('INPP ponderado'!E$10,'INPP base jul 2019'!$C$8:$N$8,0)),5)</f>
        <v>80.634829999999994</v>
      </c>
      <c r="F104" s="260">
        <f>ROUND(INDEX('INPP base jul 2019'!$C$9:$N$1048576,MATCH('INPP ponderado'!$B104,'INPP base jul 2019'!$B$9:$B$1048576,0),MATCH('INPP ponderado'!F$10,'INPP base jul 2019'!$C$8:$N$8,0)),5)</f>
        <v>72.746669999999995</v>
      </c>
      <c r="G104" s="260">
        <f>ROUND(INDEX('INPP base jul 2019'!$C$9:$N$1048576,MATCH('INPP ponderado'!$B104,'INPP base jul 2019'!$B$9:$B$1048576,0),MATCH('INPP ponderado'!G$10,'INPP base jul 2019'!$C$8:$N$8,0)),5)</f>
        <v>77.198859999999996</v>
      </c>
      <c r="H104" s="260">
        <f>ROUND(INDEX('INPP base jul 2019'!$C$9:$N$1048576,MATCH('INPP ponderado'!$B104,'INPP base jul 2019'!$B$9:$B$1048576,0),MATCH('INPP ponderado'!H$10,'INPP base jul 2019'!$C$8:$N$8,0)),5)</f>
        <v>69.270930000000007</v>
      </c>
      <c r="I104" s="260">
        <f>ROUND(INDEX('INPP base jul 2019'!$C$9:$N$1048576,MATCH('INPP ponderado'!$B104,'INPP base jul 2019'!$B$9:$B$1048576,0),MATCH('INPP ponderado'!I$10,'INPP base jul 2019'!$C$8:$N$8,0)),5)</f>
        <v>73.343170000000001</v>
      </c>
      <c r="J104" s="260">
        <f>ROUND(INDEX('INPP base jul 2019'!$C$9:$N$1048576,MATCH('INPP ponderado'!$B104,'INPP base jul 2019'!$B$9:$B$1048576,0),MATCH('INPP ponderado'!J$10,'INPP base jul 2019'!$C$8:$N$8,0)),5)</f>
        <v>74.808570000000003</v>
      </c>
      <c r="K104" s="260">
        <f>ROUND(INDEX('INPP base jul 2019'!$C$9:$N$1048576,MATCH('INPP ponderado'!$B104,'INPP base jul 2019'!$B$9:$B$1048576,0),MATCH('INPP ponderado'!K$10,'INPP base jul 2019'!$C$8:$N$8,0)),5)</f>
        <v>72.941860000000005</v>
      </c>
      <c r="L104" s="260">
        <f>ROUND(INDEX('INPP base jul 2019'!$C$9:$N$1048576,MATCH('INPP ponderado'!$B104,'INPP base jul 2019'!$B$9:$B$1048576,0),MATCH('INPP ponderado'!L$10,'INPP base jul 2019'!$C$8:$N$8,0)),5)</f>
        <v>72.559439999999995</v>
      </c>
      <c r="M104" s="260">
        <f>ROUND(INDEX('INPP base jul 2019'!$C$9:$N$1048576,MATCH('INPP ponderado'!$B104,'INPP base jul 2019'!$B$9:$B$1048576,0),MATCH('INPP ponderado'!M$10,'INPP base jul 2019'!$C$8:$N$8,0)),5)</f>
        <v>76.389600000000002</v>
      </c>
      <c r="N104" s="260">
        <f>ROUND(INDEX('INPP base jul 2019'!$C$9:$N$1048576,MATCH('INPP ponderado'!$B104,'INPP base jul 2019'!$B$9:$B$1048576,0),MATCH('INPP ponderado'!N$10,'INPP base jul 2019'!$C$8:$N$8,0)),5)</f>
        <v>76.326539999999994</v>
      </c>
      <c r="O104" s="260">
        <f t="shared" si="1"/>
        <v>74.69556</v>
      </c>
      <c r="P104" s="261"/>
      <c r="Q104" s="261"/>
      <c r="R104" s="262"/>
      <c r="S104" s="263"/>
    </row>
    <row r="105" spans="1:19" s="264" customFormat="1" x14ac:dyDescent="0.3">
      <c r="A105" s="258"/>
      <c r="B105" s="259">
        <v>41944</v>
      </c>
      <c r="C105" s="260">
        <f>ROUND(INDEX('INPP base jul 2019'!$C$9:$N$1048576,MATCH('INPP ponderado'!$B105,'INPP base jul 2019'!$B$9:$B$1048576,0),MATCH('INPP ponderado'!C$10,'INPP base jul 2019'!$C$8:$N$8,0)),5)</f>
        <v>73.257270000000005</v>
      </c>
      <c r="D105" s="260">
        <f>ROUND(INDEX('INPP base jul 2019'!$C$9:$N$1048576,MATCH('INPP ponderado'!$B105,'INPP base jul 2019'!$B$9:$B$1048576,0),MATCH('INPP ponderado'!D$10,'INPP base jul 2019'!$C$8:$N$8,0)),5)</f>
        <v>75.419839999999994</v>
      </c>
      <c r="E105" s="260">
        <f>ROUND(INDEX('INPP base jul 2019'!$C$9:$N$1048576,MATCH('INPP ponderado'!$B105,'INPP base jul 2019'!$B$9:$B$1048576,0),MATCH('INPP ponderado'!E$10,'INPP base jul 2019'!$C$8:$N$8,0)),5)</f>
        <v>79.768140000000002</v>
      </c>
      <c r="F105" s="260">
        <f>ROUND(INDEX('INPP base jul 2019'!$C$9:$N$1048576,MATCH('INPP ponderado'!$B105,'INPP base jul 2019'!$B$9:$B$1048576,0),MATCH('INPP ponderado'!F$10,'INPP base jul 2019'!$C$8:$N$8,0)),5)</f>
        <v>72.837149999999994</v>
      </c>
      <c r="G105" s="260">
        <f>ROUND(INDEX('INPP base jul 2019'!$C$9:$N$1048576,MATCH('INPP ponderado'!$B105,'INPP base jul 2019'!$B$9:$B$1048576,0),MATCH('INPP ponderado'!G$10,'INPP base jul 2019'!$C$8:$N$8,0)),5)</f>
        <v>77.580269999999999</v>
      </c>
      <c r="H105" s="260">
        <f>ROUND(INDEX('INPP base jul 2019'!$C$9:$N$1048576,MATCH('INPP ponderado'!$B105,'INPP base jul 2019'!$B$9:$B$1048576,0),MATCH('INPP ponderado'!H$10,'INPP base jul 2019'!$C$8:$N$8,0)),5)</f>
        <v>68.488029999999995</v>
      </c>
      <c r="I105" s="260">
        <f>ROUND(INDEX('INPP base jul 2019'!$C$9:$N$1048576,MATCH('INPP ponderado'!$B105,'INPP base jul 2019'!$B$9:$B$1048576,0),MATCH('INPP ponderado'!I$10,'INPP base jul 2019'!$C$8:$N$8,0)),5)</f>
        <v>73.559700000000007</v>
      </c>
      <c r="J105" s="260">
        <f>ROUND(INDEX('INPP base jul 2019'!$C$9:$N$1048576,MATCH('INPP ponderado'!$B105,'INPP base jul 2019'!$B$9:$B$1048576,0),MATCH('INPP ponderado'!J$10,'INPP base jul 2019'!$C$8:$N$8,0)),5)</f>
        <v>75.011719999999997</v>
      </c>
      <c r="K105" s="260">
        <f>ROUND(INDEX('INPP base jul 2019'!$C$9:$N$1048576,MATCH('INPP ponderado'!$B105,'INPP base jul 2019'!$B$9:$B$1048576,0),MATCH('INPP ponderado'!K$10,'INPP base jul 2019'!$C$8:$N$8,0)),5)</f>
        <v>73.191640000000007</v>
      </c>
      <c r="L105" s="260">
        <f>ROUND(INDEX('INPP base jul 2019'!$C$9:$N$1048576,MATCH('INPP ponderado'!$B105,'INPP base jul 2019'!$B$9:$B$1048576,0),MATCH('INPP ponderado'!L$10,'INPP base jul 2019'!$C$8:$N$8,0)),5)</f>
        <v>72.758080000000007</v>
      </c>
      <c r="M105" s="260">
        <f>ROUND(INDEX('INPP base jul 2019'!$C$9:$N$1048576,MATCH('INPP ponderado'!$B105,'INPP base jul 2019'!$B$9:$B$1048576,0),MATCH('INPP ponderado'!M$10,'INPP base jul 2019'!$C$8:$N$8,0)),5)</f>
        <v>76.661490000000001</v>
      </c>
      <c r="N105" s="260">
        <f>ROUND(INDEX('INPP base jul 2019'!$C$9:$N$1048576,MATCH('INPP ponderado'!$B105,'INPP base jul 2019'!$B$9:$B$1048576,0),MATCH('INPP ponderado'!N$10,'INPP base jul 2019'!$C$8:$N$8,0)),5)</f>
        <v>76.401600000000002</v>
      </c>
      <c r="O105" s="260">
        <f t="shared" si="1"/>
        <v>74.720879999999994</v>
      </c>
      <c r="P105" s="261"/>
      <c r="Q105" s="261"/>
      <c r="R105" s="262"/>
      <c r="S105" s="263"/>
    </row>
    <row r="106" spans="1:19" s="264" customFormat="1" x14ac:dyDescent="0.3">
      <c r="A106" s="258"/>
      <c r="B106" s="259">
        <v>41974</v>
      </c>
      <c r="C106" s="260">
        <f>ROUND(INDEX('INPP base jul 2019'!$C$9:$N$1048576,MATCH('INPP ponderado'!$B106,'INPP base jul 2019'!$B$9:$B$1048576,0),MATCH('INPP ponderado'!C$10,'INPP base jul 2019'!$C$8:$N$8,0)),5)</f>
        <v>73.391229999999993</v>
      </c>
      <c r="D106" s="260">
        <f>ROUND(INDEX('INPP base jul 2019'!$C$9:$N$1048576,MATCH('INPP ponderado'!$B106,'INPP base jul 2019'!$B$9:$B$1048576,0),MATCH('INPP ponderado'!D$10,'INPP base jul 2019'!$C$8:$N$8,0)),5)</f>
        <v>75.422749999999994</v>
      </c>
      <c r="E106" s="260">
        <f>ROUND(INDEX('INPP base jul 2019'!$C$9:$N$1048576,MATCH('INPP ponderado'!$B106,'INPP base jul 2019'!$B$9:$B$1048576,0),MATCH('INPP ponderado'!E$10,'INPP base jul 2019'!$C$8:$N$8,0)),5)</f>
        <v>80.070300000000003</v>
      </c>
      <c r="F106" s="260">
        <f>ROUND(INDEX('INPP base jul 2019'!$C$9:$N$1048576,MATCH('INPP ponderado'!$B106,'INPP base jul 2019'!$B$9:$B$1048576,0),MATCH('INPP ponderado'!F$10,'INPP base jul 2019'!$C$8:$N$8,0)),5)</f>
        <v>73.937380000000005</v>
      </c>
      <c r="G106" s="260">
        <f>ROUND(INDEX('INPP base jul 2019'!$C$9:$N$1048576,MATCH('INPP ponderado'!$B106,'INPP base jul 2019'!$B$9:$B$1048576,0),MATCH('INPP ponderado'!G$10,'INPP base jul 2019'!$C$8:$N$8,0)),5)</f>
        <v>77.783619999999999</v>
      </c>
      <c r="H106" s="260">
        <f>ROUND(INDEX('INPP base jul 2019'!$C$9:$N$1048576,MATCH('INPP ponderado'!$B106,'INPP base jul 2019'!$B$9:$B$1048576,0),MATCH('INPP ponderado'!H$10,'INPP base jul 2019'!$C$8:$N$8,0)),5)</f>
        <v>70.610299999999995</v>
      </c>
      <c r="I106" s="260">
        <f>ROUND(INDEX('INPP base jul 2019'!$C$9:$N$1048576,MATCH('INPP ponderado'!$B106,'INPP base jul 2019'!$B$9:$B$1048576,0),MATCH('INPP ponderado'!I$10,'INPP base jul 2019'!$C$8:$N$8,0)),5)</f>
        <v>74.412999999999997</v>
      </c>
      <c r="J106" s="260">
        <f>ROUND(INDEX('INPP base jul 2019'!$C$9:$N$1048576,MATCH('INPP ponderado'!$B106,'INPP base jul 2019'!$B$9:$B$1048576,0),MATCH('INPP ponderado'!J$10,'INPP base jul 2019'!$C$8:$N$8,0)),5)</f>
        <v>77.159509999999997</v>
      </c>
      <c r="K106" s="260">
        <f>ROUND(INDEX('INPP base jul 2019'!$C$9:$N$1048576,MATCH('INPP ponderado'!$B106,'INPP base jul 2019'!$B$9:$B$1048576,0),MATCH('INPP ponderado'!K$10,'INPP base jul 2019'!$C$8:$N$8,0)),5)</f>
        <v>75.43544</v>
      </c>
      <c r="L106" s="260">
        <f>ROUND(INDEX('INPP base jul 2019'!$C$9:$N$1048576,MATCH('INPP ponderado'!$B106,'INPP base jul 2019'!$B$9:$B$1048576,0),MATCH('INPP ponderado'!L$10,'INPP base jul 2019'!$C$8:$N$8,0)),5)</f>
        <v>74.917310000000001</v>
      </c>
      <c r="M106" s="260">
        <f>ROUND(INDEX('INPP base jul 2019'!$C$9:$N$1048576,MATCH('INPP ponderado'!$B106,'INPP base jul 2019'!$B$9:$B$1048576,0),MATCH('INPP ponderado'!M$10,'INPP base jul 2019'!$C$8:$N$8,0)),5)</f>
        <v>78.926180000000002</v>
      </c>
      <c r="N106" s="260">
        <f>ROUND(INDEX('INPP base jul 2019'!$C$9:$N$1048576,MATCH('INPP ponderado'!$B106,'INPP base jul 2019'!$B$9:$B$1048576,0),MATCH('INPP ponderado'!N$10,'INPP base jul 2019'!$C$8:$N$8,0)),5)</f>
        <v>77.824119999999994</v>
      </c>
      <c r="O106" s="260">
        <f t="shared" si="1"/>
        <v>76.126009999999994</v>
      </c>
      <c r="P106" s="261"/>
      <c r="Q106" s="261"/>
      <c r="R106" s="262"/>
      <c r="S106" s="263"/>
    </row>
    <row r="107" spans="1:19" s="264" customFormat="1" x14ac:dyDescent="0.3">
      <c r="A107" s="258"/>
      <c r="B107" s="259">
        <v>42005</v>
      </c>
      <c r="C107" s="260">
        <f>ROUND(INDEX('INPP base jul 2019'!$C$9:$N$1048576,MATCH('INPP ponderado'!$B107,'INPP base jul 2019'!$B$9:$B$1048576,0),MATCH('INPP ponderado'!C$10,'INPP base jul 2019'!$C$8:$N$8,0)),5)</f>
        <v>74.296559999999999</v>
      </c>
      <c r="D107" s="260">
        <f>ROUND(INDEX('INPP base jul 2019'!$C$9:$N$1048576,MATCH('INPP ponderado'!$B107,'INPP base jul 2019'!$B$9:$B$1048576,0),MATCH('INPP ponderado'!D$10,'INPP base jul 2019'!$C$8:$N$8,0)),5)</f>
        <v>76.257909999999995</v>
      </c>
      <c r="E107" s="260">
        <f>ROUND(INDEX('INPP base jul 2019'!$C$9:$N$1048576,MATCH('INPP ponderado'!$B107,'INPP base jul 2019'!$B$9:$B$1048576,0),MATCH('INPP ponderado'!E$10,'INPP base jul 2019'!$C$8:$N$8,0)),5)</f>
        <v>77.576490000000007</v>
      </c>
      <c r="F107" s="260">
        <f>ROUND(INDEX('INPP base jul 2019'!$C$9:$N$1048576,MATCH('INPP ponderado'!$B107,'INPP base jul 2019'!$B$9:$B$1048576,0),MATCH('INPP ponderado'!F$10,'INPP base jul 2019'!$C$8:$N$8,0)),5)</f>
        <v>74.817620000000005</v>
      </c>
      <c r="G107" s="260">
        <f>ROUND(INDEX('INPP base jul 2019'!$C$9:$N$1048576,MATCH('INPP ponderado'!$B107,'INPP base jul 2019'!$B$9:$B$1048576,0),MATCH('INPP ponderado'!G$10,'INPP base jul 2019'!$C$8:$N$8,0)),5)</f>
        <v>78.158169999999998</v>
      </c>
      <c r="H107" s="260">
        <f>ROUND(INDEX('INPP base jul 2019'!$C$9:$N$1048576,MATCH('INPP ponderado'!$B107,'INPP base jul 2019'!$B$9:$B$1048576,0),MATCH('INPP ponderado'!H$10,'INPP base jul 2019'!$C$8:$N$8,0)),5)</f>
        <v>71.885220000000004</v>
      </c>
      <c r="I107" s="260">
        <f>ROUND(INDEX('INPP base jul 2019'!$C$9:$N$1048576,MATCH('INPP ponderado'!$B107,'INPP base jul 2019'!$B$9:$B$1048576,0),MATCH('INPP ponderado'!I$10,'INPP base jul 2019'!$C$8:$N$8,0)),5)</f>
        <v>74.824010000000001</v>
      </c>
      <c r="J107" s="260">
        <f>ROUND(INDEX('INPP base jul 2019'!$C$9:$N$1048576,MATCH('INPP ponderado'!$B107,'INPP base jul 2019'!$B$9:$B$1048576,0),MATCH('INPP ponderado'!J$10,'INPP base jul 2019'!$C$8:$N$8,0)),5)</f>
        <v>77.983109999999996</v>
      </c>
      <c r="K107" s="260">
        <f>ROUND(INDEX('INPP base jul 2019'!$C$9:$N$1048576,MATCH('INPP ponderado'!$B107,'INPP base jul 2019'!$B$9:$B$1048576,0),MATCH('INPP ponderado'!K$10,'INPP base jul 2019'!$C$8:$N$8,0)),5)</f>
        <v>75.946470000000005</v>
      </c>
      <c r="L107" s="260">
        <f>ROUND(INDEX('INPP base jul 2019'!$C$9:$N$1048576,MATCH('INPP ponderado'!$B107,'INPP base jul 2019'!$B$9:$B$1048576,0),MATCH('INPP ponderado'!L$10,'INPP base jul 2019'!$C$8:$N$8,0)),5)</f>
        <v>75.898120000000006</v>
      </c>
      <c r="M107" s="260">
        <f>ROUND(INDEX('INPP base jul 2019'!$C$9:$N$1048576,MATCH('INPP ponderado'!$B107,'INPP base jul 2019'!$B$9:$B$1048576,0),MATCH('INPP ponderado'!M$10,'INPP base jul 2019'!$C$8:$N$8,0)),5)</f>
        <v>79.806389999999993</v>
      </c>
      <c r="N107" s="260">
        <f>ROUND(INDEX('INPP base jul 2019'!$C$9:$N$1048576,MATCH('INPP ponderado'!$B107,'INPP base jul 2019'!$B$9:$B$1048576,0),MATCH('INPP ponderado'!N$10,'INPP base jul 2019'!$C$8:$N$8,0)),5)</f>
        <v>78.603669999999994</v>
      </c>
      <c r="O107" s="260">
        <f t="shared" si="1"/>
        <v>76.705330000000004</v>
      </c>
      <c r="P107" s="261"/>
      <c r="Q107" s="261"/>
      <c r="R107" s="262"/>
      <c r="S107" s="263"/>
    </row>
    <row r="108" spans="1:19" s="264" customFormat="1" x14ac:dyDescent="0.3">
      <c r="A108" s="258"/>
      <c r="B108" s="259">
        <v>42036</v>
      </c>
      <c r="C108" s="260">
        <f>ROUND(INDEX('INPP base jul 2019'!$C$9:$N$1048576,MATCH('INPP ponderado'!$B108,'INPP base jul 2019'!$B$9:$B$1048576,0),MATCH('INPP ponderado'!C$10,'INPP base jul 2019'!$C$8:$N$8,0)),5)</f>
        <v>74.740179999999995</v>
      </c>
      <c r="D108" s="260">
        <f>ROUND(INDEX('INPP base jul 2019'!$C$9:$N$1048576,MATCH('INPP ponderado'!$B108,'INPP base jul 2019'!$B$9:$B$1048576,0),MATCH('INPP ponderado'!D$10,'INPP base jul 2019'!$C$8:$N$8,0)),5)</f>
        <v>76.082930000000005</v>
      </c>
      <c r="E108" s="260">
        <f>ROUND(INDEX('INPP base jul 2019'!$C$9:$N$1048576,MATCH('INPP ponderado'!$B108,'INPP base jul 2019'!$B$9:$B$1048576,0),MATCH('INPP ponderado'!E$10,'INPP base jul 2019'!$C$8:$N$8,0)),5)</f>
        <v>76.187150000000003</v>
      </c>
      <c r="F108" s="260">
        <f>ROUND(INDEX('INPP base jul 2019'!$C$9:$N$1048576,MATCH('INPP ponderado'!$B108,'INPP base jul 2019'!$B$9:$B$1048576,0),MATCH('INPP ponderado'!F$10,'INPP base jul 2019'!$C$8:$N$8,0)),5)</f>
        <v>75.911199999999994</v>
      </c>
      <c r="G108" s="260">
        <f>ROUND(INDEX('INPP base jul 2019'!$C$9:$N$1048576,MATCH('INPP ponderado'!$B108,'INPP base jul 2019'!$B$9:$B$1048576,0),MATCH('INPP ponderado'!G$10,'INPP base jul 2019'!$C$8:$N$8,0)),5)</f>
        <v>78.608000000000004</v>
      </c>
      <c r="H108" s="260">
        <f>ROUND(INDEX('INPP base jul 2019'!$C$9:$N$1048576,MATCH('INPP ponderado'!$B108,'INPP base jul 2019'!$B$9:$B$1048576,0),MATCH('INPP ponderado'!H$10,'INPP base jul 2019'!$C$8:$N$8,0)),5)</f>
        <v>72.444429999999997</v>
      </c>
      <c r="I108" s="260">
        <f>ROUND(INDEX('INPP base jul 2019'!$C$9:$N$1048576,MATCH('INPP ponderado'!$B108,'INPP base jul 2019'!$B$9:$B$1048576,0),MATCH('INPP ponderado'!I$10,'INPP base jul 2019'!$C$8:$N$8,0)),5)</f>
        <v>75.335080000000005</v>
      </c>
      <c r="J108" s="260">
        <f>ROUND(INDEX('INPP base jul 2019'!$C$9:$N$1048576,MATCH('INPP ponderado'!$B108,'INPP base jul 2019'!$B$9:$B$1048576,0),MATCH('INPP ponderado'!J$10,'INPP base jul 2019'!$C$8:$N$8,0)),5)</f>
        <v>78.832570000000004</v>
      </c>
      <c r="K108" s="260">
        <f>ROUND(INDEX('INPP base jul 2019'!$C$9:$N$1048576,MATCH('INPP ponderado'!$B108,'INPP base jul 2019'!$B$9:$B$1048576,0),MATCH('INPP ponderado'!K$10,'INPP base jul 2019'!$C$8:$N$8,0)),5)</f>
        <v>76.632289999999998</v>
      </c>
      <c r="L108" s="260">
        <f>ROUND(INDEX('INPP base jul 2019'!$C$9:$N$1048576,MATCH('INPP ponderado'!$B108,'INPP base jul 2019'!$B$9:$B$1048576,0),MATCH('INPP ponderado'!L$10,'INPP base jul 2019'!$C$8:$N$8,0)),5)</f>
        <v>76.599620000000002</v>
      </c>
      <c r="M108" s="260">
        <f>ROUND(INDEX('INPP base jul 2019'!$C$9:$N$1048576,MATCH('INPP ponderado'!$B108,'INPP base jul 2019'!$B$9:$B$1048576,0),MATCH('INPP ponderado'!M$10,'INPP base jul 2019'!$C$8:$N$8,0)),5)</f>
        <v>80.695480000000003</v>
      </c>
      <c r="N108" s="260">
        <f>ROUND(INDEX('INPP base jul 2019'!$C$9:$N$1048576,MATCH('INPP ponderado'!$B108,'INPP base jul 2019'!$B$9:$B$1048576,0),MATCH('INPP ponderado'!N$10,'INPP base jul 2019'!$C$8:$N$8,0)),5)</f>
        <v>79.502560000000003</v>
      </c>
      <c r="O108" s="260">
        <f t="shared" si="1"/>
        <v>77.2333</v>
      </c>
      <c r="P108" s="261"/>
      <c r="Q108" s="261"/>
      <c r="R108" s="262"/>
      <c r="S108" s="263"/>
    </row>
    <row r="109" spans="1:19" s="264" customFormat="1" x14ac:dyDescent="0.3">
      <c r="A109" s="258"/>
      <c r="B109" s="259">
        <v>42064</v>
      </c>
      <c r="C109" s="260">
        <f>ROUND(INDEX('INPP base jul 2019'!$C$9:$N$1048576,MATCH('INPP ponderado'!$B109,'INPP base jul 2019'!$B$9:$B$1048576,0),MATCH('INPP ponderado'!C$10,'INPP base jul 2019'!$C$8:$N$8,0)),5)</f>
        <v>74.703460000000007</v>
      </c>
      <c r="D109" s="260">
        <f>ROUND(INDEX('INPP base jul 2019'!$C$9:$N$1048576,MATCH('INPP ponderado'!$B109,'INPP base jul 2019'!$B$9:$B$1048576,0),MATCH('INPP ponderado'!D$10,'INPP base jul 2019'!$C$8:$N$8,0)),5)</f>
        <v>76.516040000000004</v>
      </c>
      <c r="E109" s="260">
        <f>ROUND(INDEX('INPP base jul 2019'!$C$9:$N$1048576,MATCH('INPP ponderado'!$B109,'INPP base jul 2019'!$B$9:$B$1048576,0),MATCH('INPP ponderado'!E$10,'INPP base jul 2019'!$C$8:$N$8,0)),5)</f>
        <v>76.616129999999998</v>
      </c>
      <c r="F109" s="260">
        <f>ROUND(INDEX('INPP base jul 2019'!$C$9:$N$1048576,MATCH('INPP ponderado'!$B109,'INPP base jul 2019'!$B$9:$B$1048576,0),MATCH('INPP ponderado'!F$10,'INPP base jul 2019'!$C$8:$N$8,0)),5)</f>
        <v>76.402889999999999</v>
      </c>
      <c r="G109" s="260">
        <f>ROUND(INDEX('INPP base jul 2019'!$C$9:$N$1048576,MATCH('INPP ponderado'!$B109,'INPP base jul 2019'!$B$9:$B$1048576,0),MATCH('INPP ponderado'!G$10,'INPP base jul 2019'!$C$8:$N$8,0)),5)</f>
        <v>78.916229999999999</v>
      </c>
      <c r="H109" s="260">
        <f>ROUND(INDEX('INPP base jul 2019'!$C$9:$N$1048576,MATCH('INPP ponderado'!$B109,'INPP base jul 2019'!$B$9:$B$1048576,0),MATCH('INPP ponderado'!H$10,'INPP base jul 2019'!$C$8:$N$8,0)),5)</f>
        <v>72.310130000000001</v>
      </c>
      <c r="I109" s="260">
        <f>ROUND(INDEX('INPP base jul 2019'!$C$9:$N$1048576,MATCH('INPP ponderado'!$B109,'INPP base jul 2019'!$B$9:$B$1048576,0),MATCH('INPP ponderado'!I$10,'INPP base jul 2019'!$C$8:$N$8,0)),5)</f>
        <v>75.859809999999996</v>
      </c>
      <c r="J109" s="260">
        <f>ROUND(INDEX('INPP base jul 2019'!$C$9:$N$1048576,MATCH('INPP ponderado'!$B109,'INPP base jul 2019'!$B$9:$B$1048576,0),MATCH('INPP ponderado'!J$10,'INPP base jul 2019'!$C$8:$N$8,0)),5)</f>
        <v>80.046449999999993</v>
      </c>
      <c r="K109" s="260">
        <f>ROUND(INDEX('INPP base jul 2019'!$C$9:$N$1048576,MATCH('INPP ponderado'!$B109,'INPP base jul 2019'!$B$9:$B$1048576,0),MATCH('INPP ponderado'!K$10,'INPP base jul 2019'!$C$8:$N$8,0)),5)</f>
        <v>77.892830000000004</v>
      </c>
      <c r="L109" s="260">
        <f>ROUND(INDEX('INPP base jul 2019'!$C$9:$N$1048576,MATCH('INPP ponderado'!$B109,'INPP base jul 2019'!$B$9:$B$1048576,0),MATCH('INPP ponderado'!L$10,'INPP base jul 2019'!$C$8:$N$8,0)),5)</f>
        <v>77.642669999999995</v>
      </c>
      <c r="M109" s="260">
        <f>ROUND(INDEX('INPP base jul 2019'!$C$9:$N$1048576,MATCH('INPP ponderado'!$B109,'INPP base jul 2019'!$B$9:$B$1048576,0),MATCH('INPP ponderado'!M$10,'INPP base jul 2019'!$C$8:$N$8,0)),5)</f>
        <v>81.548289999999994</v>
      </c>
      <c r="N109" s="260">
        <f>ROUND(INDEX('INPP base jul 2019'!$C$9:$N$1048576,MATCH('INPP ponderado'!$B109,'INPP base jul 2019'!$B$9:$B$1048576,0),MATCH('INPP ponderado'!N$10,'INPP base jul 2019'!$C$8:$N$8,0)),5)</f>
        <v>80.120609999999999</v>
      </c>
      <c r="O109" s="260">
        <f t="shared" si="1"/>
        <v>77.797880000000006</v>
      </c>
      <c r="P109" s="261"/>
      <c r="Q109" s="261"/>
      <c r="R109" s="262"/>
      <c r="S109" s="263"/>
    </row>
    <row r="110" spans="1:19" s="264" customFormat="1" x14ac:dyDescent="0.3">
      <c r="A110" s="258"/>
      <c r="B110" s="259">
        <v>42095</v>
      </c>
      <c r="C110" s="260">
        <f>ROUND(INDEX('INPP base jul 2019'!$C$9:$N$1048576,MATCH('INPP ponderado'!$B110,'INPP base jul 2019'!$B$9:$B$1048576,0),MATCH('INPP ponderado'!C$10,'INPP base jul 2019'!$C$8:$N$8,0)),5)</f>
        <v>74.86036</v>
      </c>
      <c r="D110" s="260">
        <f>ROUND(INDEX('INPP base jul 2019'!$C$9:$N$1048576,MATCH('INPP ponderado'!$B110,'INPP base jul 2019'!$B$9:$B$1048576,0),MATCH('INPP ponderado'!D$10,'INPP base jul 2019'!$C$8:$N$8,0)),5)</f>
        <v>76.822980000000001</v>
      </c>
      <c r="E110" s="260">
        <f>ROUND(INDEX('INPP base jul 2019'!$C$9:$N$1048576,MATCH('INPP ponderado'!$B110,'INPP base jul 2019'!$B$9:$B$1048576,0),MATCH('INPP ponderado'!E$10,'INPP base jul 2019'!$C$8:$N$8,0)),5)</f>
        <v>77.434529999999995</v>
      </c>
      <c r="F110" s="260">
        <f>ROUND(INDEX('INPP base jul 2019'!$C$9:$N$1048576,MATCH('INPP ponderado'!$B110,'INPP base jul 2019'!$B$9:$B$1048576,0),MATCH('INPP ponderado'!F$10,'INPP base jul 2019'!$C$8:$N$8,0)),5)</f>
        <v>76.457530000000006</v>
      </c>
      <c r="G110" s="260">
        <f>ROUND(INDEX('INPP base jul 2019'!$C$9:$N$1048576,MATCH('INPP ponderado'!$B110,'INPP base jul 2019'!$B$9:$B$1048576,0),MATCH('INPP ponderado'!G$10,'INPP base jul 2019'!$C$8:$N$8,0)),5)</f>
        <v>79.419330000000002</v>
      </c>
      <c r="H110" s="260">
        <f>ROUND(INDEX('INPP base jul 2019'!$C$9:$N$1048576,MATCH('INPP ponderado'!$B110,'INPP base jul 2019'!$B$9:$B$1048576,0),MATCH('INPP ponderado'!H$10,'INPP base jul 2019'!$C$8:$N$8,0)),5)</f>
        <v>72.102459999999994</v>
      </c>
      <c r="I110" s="260">
        <f>ROUND(INDEX('INPP base jul 2019'!$C$9:$N$1048576,MATCH('INPP ponderado'!$B110,'INPP base jul 2019'!$B$9:$B$1048576,0),MATCH('INPP ponderado'!I$10,'INPP base jul 2019'!$C$8:$N$8,0)),5)</f>
        <v>76.048929999999999</v>
      </c>
      <c r="J110" s="260">
        <f>ROUND(INDEX('INPP base jul 2019'!$C$9:$N$1048576,MATCH('INPP ponderado'!$B110,'INPP base jul 2019'!$B$9:$B$1048576,0),MATCH('INPP ponderado'!J$10,'INPP base jul 2019'!$C$8:$N$8,0)),5)</f>
        <v>80.349100000000007</v>
      </c>
      <c r="K110" s="260">
        <f>ROUND(INDEX('INPP base jul 2019'!$C$9:$N$1048576,MATCH('INPP ponderado'!$B110,'INPP base jul 2019'!$B$9:$B$1048576,0),MATCH('INPP ponderado'!K$10,'INPP base jul 2019'!$C$8:$N$8,0)),5)</f>
        <v>78.156639999999996</v>
      </c>
      <c r="L110" s="260">
        <f>ROUND(INDEX('INPP base jul 2019'!$C$9:$N$1048576,MATCH('INPP ponderado'!$B110,'INPP base jul 2019'!$B$9:$B$1048576,0),MATCH('INPP ponderado'!L$10,'INPP base jul 2019'!$C$8:$N$8,0)),5)</f>
        <v>77.752560000000003</v>
      </c>
      <c r="M110" s="260">
        <f>ROUND(INDEX('INPP base jul 2019'!$C$9:$N$1048576,MATCH('INPP ponderado'!$B110,'INPP base jul 2019'!$B$9:$B$1048576,0),MATCH('INPP ponderado'!M$10,'INPP base jul 2019'!$C$8:$N$8,0)),5)</f>
        <v>81.766490000000005</v>
      </c>
      <c r="N110" s="260">
        <f>ROUND(INDEX('INPP base jul 2019'!$C$9:$N$1048576,MATCH('INPP ponderado'!$B110,'INPP base jul 2019'!$B$9:$B$1048576,0),MATCH('INPP ponderado'!N$10,'INPP base jul 2019'!$C$8:$N$8,0)),5)</f>
        <v>80.272760000000005</v>
      </c>
      <c r="O110" s="260">
        <f t="shared" si="1"/>
        <v>78.023079999999993</v>
      </c>
      <c r="P110" s="261"/>
      <c r="Q110" s="261"/>
      <c r="R110" s="262"/>
      <c r="S110" s="263"/>
    </row>
    <row r="111" spans="1:19" s="264" customFormat="1" x14ac:dyDescent="0.3">
      <c r="A111" s="258"/>
      <c r="B111" s="259">
        <v>42125</v>
      </c>
      <c r="C111" s="260">
        <f>ROUND(INDEX('INPP base jul 2019'!$C$9:$N$1048576,MATCH('INPP ponderado'!$B111,'INPP base jul 2019'!$B$9:$B$1048576,0),MATCH('INPP ponderado'!C$10,'INPP base jul 2019'!$C$8:$N$8,0)),5)</f>
        <v>75.155240000000006</v>
      </c>
      <c r="D111" s="260">
        <f>ROUND(INDEX('INPP base jul 2019'!$C$9:$N$1048576,MATCH('INPP ponderado'!$B111,'INPP base jul 2019'!$B$9:$B$1048576,0),MATCH('INPP ponderado'!D$10,'INPP base jul 2019'!$C$8:$N$8,0)),5)</f>
        <v>76.98939</v>
      </c>
      <c r="E111" s="260">
        <f>ROUND(INDEX('INPP base jul 2019'!$C$9:$N$1048576,MATCH('INPP ponderado'!$B111,'INPP base jul 2019'!$B$9:$B$1048576,0),MATCH('INPP ponderado'!E$10,'INPP base jul 2019'!$C$8:$N$8,0)),5)</f>
        <v>78.086489999999998</v>
      </c>
      <c r="F111" s="260">
        <f>ROUND(INDEX('INPP base jul 2019'!$C$9:$N$1048576,MATCH('INPP ponderado'!$B111,'INPP base jul 2019'!$B$9:$B$1048576,0),MATCH('INPP ponderado'!F$10,'INPP base jul 2019'!$C$8:$N$8,0)),5)</f>
        <v>76.479280000000003</v>
      </c>
      <c r="G111" s="260">
        <f>ROUND(INDEX('INPP base jul 2019'!$C$9:$N$1048576,MATCH('INPP ponderado'!$B111,'INPP base jul 2019'!$B$9:$B$1048576,0),MATCH('INPP ponderado'!G$10,'INPP base jul 2019'!$C$8:$N$8,0)),5)</f>
        <v>79.763649999999998</v>
      </c>
      <c r="H111" s="260">
        <f>ROUND(INDEX('INPP base jul 2019'!$C$9:$N$1048576,MATCH('INPP ponderado'!$B111,'INPP base jul 2019'!$B$9:$B$1048576,0),MATCH('INPP ponderado'!H$10,'INPP base jul 2019'!$C$8:$N$8,0)),5)</f>
        <v>72.124049999999997</v>
      </c>
      <c r="I111" s="260">
        <f>ROUND(INDEX('INPP base jul 2019'!$C$9:$N$1048576,MATCH('INPP ponderado'!$B111,'INPP base jul 2019'!$B$9:$B$1048576,0),MATCH('INPP ponderado'!I$10,'INPP base jul 2019'!$C$8:$N$8,0)),5)</f>
        <v>76.09769</v>
      </c>
      <c r="J111" s="260">
        <f>ROUND(INDEX('INPP base jul 2019'!$C$9:$N$1048576,MATCH('INPP ponderado'!$B111,'INPP base jul 2019'!$B$9:$B$1048576,0),MATCH('INPP ponderado'!J$10,'INPP base jul 2019'!$C$8:$N$8,0)),5)</f>
        <v>80.280699999999996</v>
      </c>
      <c r="K111" s="260">
        <f>ROUND(INDEX('INPP base jul 2019'!$C$9:$N$1048576,MATCH('INPP ponderado'!$B111,'INPP base jul 2019'!$B$9:$B$1048576,0),MATCH('INPP ponderado'!K$10,'INPP base jul 2019'!$C$8:$N$8,0)),5)</f>
        <v>78.359359999999995</v>
      </c>
      <c r="L111" s="260">
        <f>ROUND(INDEX('INPP base jul 2019'!$C$9:$N$1048576,MATCH('INPP ponderado'!$B111,'INPP base jul 2019'!$B$9:$B$1048576,0),MATCH('INPP ponderado'!L$10,'INPP base jul 2019'!$C$8:$N$8,0)),5)</f>
        <v>77.925079999999994</v>
      </c>
      <c r="M111" s="260">
        <f>ROUND(INDEX('INPP base jul 2019'!$C$9:$N$1048576,MATCH('INPP ponderado'!$B111,'INPP base jul 2019'!$B$9:$B$1048576,0),MATCH('INPP ponderado'!M$10,'INPP base jul 2019'!$C$8:$N$8,0)),5)</f>
        <v>81.867249999999999</v>
      </c>
      <c r="N111" s="260">
        <f>ROUND(INDEX('INPP base jul 2019'!$C$9:$N$1048576,MATCH('INPP ponderado'!$B111,'INPP base jul 2019'!$B$9:$B$1048576,0),MATCH('INPP ponderado'!N$10,'INPP base jul 2019'!$C$8:$N$8,0)),5)</f>
        <v>80.333299999999994</v>
      </c>
      <c r="O111" s="260">
        <f t="shared" si="1"/>
        <v>78.215590000000006</v>
      </c>
      <c r="P111" s="261"/>
      <c r="Q111" s="261"/>
      <c r="R111" s="262"/>
      <c r="S111" s="263"/>
    </row>
    <row r="112" spans="1:19" s="264" customFormat="1" x14ac:dyDescent="0.3">
      <c r="A112" s="258"/>
      <c r="B112" s="259">
        <v>42156</v>
      </c>
      <c r="C112" s="260">
        <f>ROUND(INDEX('INPP base jul 2019'!$C$9:$N$1048576,MATCH('INPP ponderado'!$B112,'INPP base jul 2019'!$B$9:$B$1048576,0),MATCH('INPP ponderado'!C$10,'INPP base jul 2019'!$C$8:$N$8,0)),5)</f>
        <v>75.373320000000007</v>
      </c>
      <c r="D112" s="260">
        <f>ROUND(INDEX('INPP base jul 2019'!$C$9:$N$1048576,MATCH('INPP ponderado'!$B112,'INPP base jul 2019'!$B$9:$B$1048576,0),MATCH('INPP ponderado'!D$10,'INPP base jul 2019'!$C$8:$N$8,0)),5)</f>
        <v>77.337329999999994</v>
      </c>
      <c r="E112" s="260">
        <f>ROUND(INDEX('INPP base jul 2019'!$C$9:$N$1048576,MATCH('INPP ponderado'!$B112,'INPP base jul 2019'!$B$9:$B$1048576,0),MATCH('INPP ponderado'!E$10,'INPP base jul 2019'!$C$8:$N$8,0)),5)</f>
        <v>78.817210000000003</v>
      </c>
      <c r="F112" s="260">
        <f>ROUND(INDEX('INPP base jul 2019'!$C$9:$N$1048576,MATCH('INPP ponderado'!$B112,'INPP base jul 2019'!$B$9:$B$1048576,0),MATCH('INPP ponderado'!F$10,'INPP base jul 2019'!$C$8:$N$8,0)),5)</f>
        <v>76.826610000000002</v>
      </c>
      <c r="G112" s="260">
        <f>ROUND(INDEX('INPP base jul 2019'!$C$9:$N$1048576,MATCH('INPP ponderado'!$B112,'INPP base jul 2019'!$B$9:$B$1048576,0),MATCH('INPP ponderado'!G$10,'INPP base jul 2019'!$C$8:$N$8,0)),5)</f>
        <v>80.397509999999997</v>
      </c>
      <c r="H112" s="260">
        <f>ROUND(INDEX('INPP base jul 2019'!$C$9:$N$1048576,MATCH('INPP ponderado'!$B112,'INPP base jul 2019'!$B$9:$B$1048576,0),MATCH('INPP ponderado'!H$10,'INPP base jul 2019'!$C$8:$N$8,0)),5)</f>
        <v>70.804069999999996</v>
      </c>
      <c r="I112" s="260">
        <f>ROUND(INDEX('INPP base jul 2019'!$C$9:$N$1048576,MATCH('INPP ponderado'!$B112,'INPP base jul 2019'!$B$9:$B$1048576,0),MATCH('INPP ponderado'!I$10,'INPP base jul 2019'!$C$8:$N$8,0)),5)</f>
        <v>76.413550000000001</v>
      </c>
      <c r="J112" s="260">
        <f>ROUND(INDEX('INPP base jul 2019'!$C$9:$N$1048576,MATCH('INPP ponderado'!$B112,'INPP base jul 2019'!$B$9:$B$1048576,0),MATCH('INPP ponderado'!J$10,'INPP base jul 2019'!$C$8:$N$8,0)),5)</f>
        <v>80.792839999999998</v>
      </c>
      <c r="K112" s="260">
        <f>ROUND(INDEX('INPP base jul 2019'!$C$9:$N$1048576,MATCH('INPP ponderado'!$B112,'INPP base jul 2019'!$B$9:$B$1048576,0),MATCH('INPP ponderado'!K$10,'INPP base jul 2019'!$C$8:$N$8,0)),5)</f>
        <v>79.07902</v>
      </c>
      <c r="L112" s="260">
        <f>ROUND(INDEX('INPP base jul 2019'!$C$9:$N$1048576,MATCH('INPP ponderado'!$B112,'INPP base jul 2019'!$B$9:$B$1048576,0),MATCH('INPP ponderado'!L$10,'INPP base jul 2019'!$C$8:$N$8,0)),5)</f>
        <v>78.351759999999999</v>
      </c>
      <c r="M112" s="260">
        <f>ROUND(INDEX('INPP base jul 2019'!$C$9:$N$1048576,MATCH('INPP ponderado'!$B112,'INPP base jul 2019'!$B$9:$B$1048576,0),MATCH('INPP ponderado'!M$10,'INPP base jul 2019'!$C$8:$N$8,0)),5)</f>
        <v>82.444450000000003</v>
      </c>
      <c r="N112" s="260">
        <f>ROUND(INDEX('INPP base jul 2019'!$C$9:$N$1048576,MATCH('INPP ponderado'!$B112,'INPP base jul 2019'!$B$9:$B$1048576,0),MATCH('INPP ponderado'!N$10,'INPP base jul 2019'!$C$8:$N$8,0)),5)</f>
        <v>80.630650000000003</v>
      </c>
      <c r="O112" s="260">
        <f t="shared" si="1"/>
        <v>78.579790000000003</v>
      </c>
      <c r="P112" s="261"/>
      <c r="Q112" s="261"/>
      <c r="R112" s="262"/>
      <c r="S112" s="263"/>
    </row>
    <row r="113" spans="1:19" s="264" customFormat="1" x14ac:dyDescent="0.3">
      <c r="A113" s="258"/>
      <c r="B113" s="259">
        <v>42186</v>
      </c>
      <c r="C113" s="260">
        <f>ROUND(INDEX('INPP base jul 2019'!$C$9:$N$1048576,MATCH('INPP ponderado'!$B113,'INPP base jul 2019'!$B$9:$B$1048576,0),MATCH('INPP ponderado'!C$10,'INPP base jul 2019'!$C$8:$N$8,0)),5)</f>
        <v>75.682010000000005</v>
      </c>
      <c r="D113" s="260">
        <f>ROUND(INDEX('INPP base jul 2019'!$C$9:$N$1048576,MATCH('INPP ponderado'!$B113,'INPP base jul 2019'!$B$9:$B$1048576,0),MATCH('INPP ponderado'!D$10,'INPP base jul 2019'!$C$8:$N$8,0)),5)</f>
        <v>78.185149999999993</v>
      </c>
      <c r="E113" s="260">
        <f>ROUND(INDEX('INPP base jul 2019'!$C$9:$N$1048576,MATCH('INPP ponderado'!$B113,'INPP base jul 2019'!$B$9:$B$1048576,0),MATCH('INPP ponderado'!E$10,'INPP base jul 2019'!$C$8:$N$8,0)),5)</f>
        <v>79.586950000000002</v>
      </c>
      <c r="F113" s="260">
        <f>ROUND(INDEX('INPP base jul 2019'!$C$9:$N$1048576,MATCH('INPP ponderado'!$B113,'INPP base jul 2019'!$B$9:$B$1048576,0),MATCH('INPP ponderado'!F$10,'INPP base jul 2019'!$C$8:$N$8,0)),5)</f>
        <v>77.739410000000007</v>
      </c>
      <c r="G113" s="260">
        <f>ROUND(INDEX('INPP base jul 2019'!$C$9:$N$1048576,MATCH('INPP ponderado'!$B113,'INPP base jul 2019'!$B$9:$B$1048576,0),MATCH('INPP ponderado'!G$10,'INPP base jul 2019'!$C$8:$N$8,0)),5)</f>
        <v>80.720209999999994</v>
      </c>
      <c r="H113" s="260">
        <f>ROUND(INDEX('INPP base jul 2019'!$C$9:$N$1048576,MATCH('INPP ponderado'!$B113,'INPP base jul 2019'!$B$9:$B$1048576,0),MATCH('INPP ponderado'!H$10,'INPP base jul 2019'!$C$8:$N$8,0)),5)</f>
        <v>70.492850000000004</v>
      </c>
      <c r="I113" s="260">
        <f>ROUND(INDEX('INPP base jul 2019'!$C$9:$N$1048576,MATCH('INPP ponderado'!$B113,'INPP base jul 2019'!$B$9:$B$1048576,0),MATCH('INPP ponderado'!I$10,'INPP base jul 2019'!$C$8:$N$8,0)),5)</f>
        <v>76.821389999999994</v>
      </c>
      <c r="J113" s="260">
        <f>ROUND(INDEX('INPP base jul 2019'!$C$9:$N$1048576,MATCH('INPP ponderado'!$B113,'INPP base jul 2019'!$B$9:$B$1048576,0),MATCH('INPP ponderado'!J$10,'INPP base jul 2019'!$C$8:$N$8,0)),5)</f>
        <v>81.681049999999999</v>
      </c>
      <c r="K113" s="260">
        <f>ROUND(INDEX('INPP base jul 2019'!$C$9:$N$1048576,MATCH('INPP ponderado'!$B113,'INPP base jul 2019'!$B$9:$B$1048576,0),MATCH('INPP ponderado'!K$10,'INPP base jul 2019'!$C$8:$N$8,0)),5)</f>
        <v>80.516480000000001</v>
      </c>
      <c r="L113" s="260">
        <f>ROUND(INDEX('INPP base jul 2019'!$C$9:$N$1048576,MATCH('INPP ponderado'!$B113,'INPP base jul 2019'!$B$9:$B$1048576,0),MATCH('INPP ponderado'!L$10,'INPP base jul 2019'!$C$8:$N$8,0)),5)</f>
        <v>79.177319999999995</v>
      </c>
      <c r="M113" s="260">
        <f>ROUND(INDEX('INPP base jul 2019'!$C$9:$N$1048576,MATCH('INPP ponderado'!$B113,'INPP base jul 2019'!$B$9:$B$1048576,0),MATCH('INPP ponderado'!M$10,'INPP base jul 2019'!$C$8:$N$8,0)),5)</f>
        <v>83.582859999999997</v>
      </c>
      <c r="N113" s="260">
        <f>ROUND(INDEX('INPP base jul 2019'!$C$9:$N$1048576,MATCH('INPP ponderado'!$B113,'INPP base jul 2019'!$B$9:$B$1048576,0),MATCH('INPP ponderado'!N$10,'INPP base jul 2019'!$C$8:$N$8,0)),5)</f>
        <v>81.208879999999994</v>
      </c>
      <c r="O113" s="260">
        <f t="shared" si="1"/>
        <v>79.333740000000006</v>
      </c>
      <c r="P113" s="261"/>
      <c r="Q113" s="261"/>
      <c r="R113" s="262"/>
      <c r="S113" s="263"/>
    </row>
    <row r="114" spans="1:19" s="264" customFormat="1" x14ac:dyDescent="0.3">
      <c r="A114" s="258"/>
      <c r="B114" s="259">
        <v>42217</v>
      </c>
      <c r="C114" s="260">
        <f>ROUND(INDEX('INPP base jul 2019'!$C$9:$N$1048576,MATCH('INPP ponderado'!$B114,'INPP base jul 2019'!$B$9:$B$1048576,0),MATCH('INPP ponderado'!C$10,'INPP base jul 2019'!$C$8:$N$8,0)),5)</f>
        <v>76.308620000000005</v>
      </c>
      <c r="D114" s="260">
        <f>ROUND(INDEX('INPP base jul 2019'!$C$9:$N$1048576,MATCH('INPP ponderado'!$B114,'INPP base jul 2019'!$B$9:$B$1048576,0),MATCH('INPP ponderado'!D$10,'INPP base jul 2019'!$C$8:$N$8,0)),5)</f>
        <v>77.401139999999998</v>
      </c>
      <c r="E114" s="260">
        <f>ROUND(INDEX('INPP base jul 2019'!$C$9:$N$1048576,MATCH('INPP ponderado'!$B114,'INPP base jul 2019'!$B$9:$B$1048576,0),MATCH('INPP ponderado'!E$10,'INPP base jul 2019'!$C$8:$N$8,0)),5)</f>
        <v>81.00085</v>
      </c>
      <c r="F114" s="260">
        <f>ROUND(INDEX('INPP base jul 2019'!$C$9:$N$1048576,MATCH('INPP ponderado'!$B114,'INPP base jul 2019'!$B$9:$B$1048576,0),MATCH('INPP ponderado'!F$10,'INPP base jul 2019'!$C$8:$N$8,0)),5)</f>
        <v>78.583209999999994</v>
      </c>
      <c r="G114" s="260">
        <f>ROUND(INDEX('INPP base jul 2019'!$C$9:$N$1048576,MATCH('INPP ponderado'!$B114,'INPP base jul 2019'!$B$9:$B$1048576,0),MATCH('INPP ponderado'!G$10,'INPP base jul 2019'!$C$8:$N$8,0)),5)</f>
        <v>81.504549999999995</v>
      </c>
      <c r="H114" s="260">
        <f>ROUND(INDEX('INPP base jul 2019'!$C$9:$N$1048576,MATCH('INPP ponderado'!$B114,'INPP base jul 2019'!$B$9:$B$1048576,0),MATCH('INPP ponderado'!H$10,'INPP base jul 2019'!$C$8:$N$8,0)),5)</f>
        <v>71.147319999999993</v>
      </c>
      <c r="I114" s="260">
        <f>ROUND(INDEX('INPP base jul 2019'!$C$9:$N$1048576,MATCH('INPP ponderado'!$B114,'INPP base jul 2019'!$B$9:$B$1048576,0),MATCH('INPP ponderado'!I$10,'INPP base jul 2019'!$C$8:$N$8,0)),5)</f>
        <v>77.486729999999994</v>
      </c>
      <c r="J114" s="260">
        <f>ROUND(INDEX('INPP base jul 2019'!$C$9:$N$1048576,MATCH('INPP ponderado'!$B114,'INPP base jul 2019'!$B$9:$B$1048576,0),MATCH('INPP ponderado'!J$10,'INPP base jul 2019'!$C$8:$N$8,0)),5)</f>
        <v>83.207070000000002</v>
      </c>
      <c r="K114" s="260">
        <f>ROUND(INDEX('INPP base jul 2019'!$C$9:$N$1048576,MATCH('INPP ponderado'!$B114,'INPP base jul 2019'!$B$9:$B$1048576,0),MATCH('INPP ponderado'!K$10,'INPP base jul 2019'!$C$8:$N$8,0)),5)</f>
        <v>81.765450000000001</v>
      </c>
      <c r="L114" s="260">
        <f>ROUND(INDEX('INPP base jul 2019'!$C$9:$N$1048576,MATCH('INPP ponderado'!$B114,'INPP base jul 2019'!$B$9:$B$1048576,0),MATCH('INPP ponderado'!L$10,'INPP base jul 2019'!$C$8:$N$8,0)),5)</f>
        <v>80.285979999999995</v>
      </c>
      <c r="M114" s="260">
        <f>ROUND(INDEX('INPP base jul 2019'!$C$9:$N$1048576,MATCH('INPP ponderado'!$B114,'INPP base jul 2019'!$B$9:$B$1048576,0),MATCH('INPP ponderado'!M$10,'INPP base jul 2019'!$C$8:$N$8,0)),5)</f>
        <v>85.158670000000001</v>
      </c>
      <c r="N114" s="260">
        <f>ROUND(INDEX('INPP base jul 2019'!$C$9:$N$1048576,MATCH('INPP ponderado'!$B114,'INPP base jul 2019'!$B$9:$B$1048576,0),MATCH('INPP ponderado'!N$10,'INPP base jul 2019'!$C$8:$N$8,0)),5)</f>
        <v>82.331010000000006</v>
      </c>
      <c r="O114" s="260">
        <f t="shared" si="1"/>
        <v>80.447640000000007</v>
      </c>
      <c r="P114" s="261"/>
      <c r="Q114" s="261"/>
      <c r="R114" s="262"/>
      <c r="S114" s="263"/>
    </row>
    <row r="115" spans="1:19" s="264" customFormat="1" x14ac:dyDescent="0.3">
      <c r="A115" s="258"/>
      <c r="B115" s="259">
        <v>42248</v>
      </c>
      <c r="C115" s="260">
        <f>ROUND(INDEX('INPP base jul 2019'!$C$9:$N$1048576,MATCH('INPP ponderado'!$B115,'INPP base jul 2019'!$B$9:$B$1048576,0),MATCH('INPP ponderado'!C$10,'INPP base jul 2019'!$C$8:$N$8,0)),5)</f>
        <v>76.317189999999997</v>
      </c>
      <c r="D115" s="260">
        <f>ROUND(INDEX('INPP base jul 2019'!$C$9:$N$1048576,MATCH('INPP ponderado'!$B115,'INPP base jul 2019'!$B$9:$B$1048576,0),MATCH('INPP ponderado'!D$10,'INPP base jul 2019'!$C$8:$N$8,0)),5)</f>
        <v>77.627049999999997</v>
      </c>
      <c r="E115" s="260">
        <f>ROUND(INDEX('INPP base jul 2019'!$C$9:$N$1048576,MATCH('INPP ponderado'!$B115,'INPP base jul 2019'!$B$9:$B$1048576,0),MATCH('INPP ponderado'!E$10,'INPP base jul 2019'!$C$8:$N$8,0)),5)</f>
        <v>79.704989999999995</v>
      </c>
      <c r="F115" s="260">
        <f>ROUND(INDEX('INPP base jul 2019'!$C$9:$N$1048576,MATCH('INPP ponderado'!$B115,'INPP base jul 2019'!$B$9:$B$1048576,0),MATCH('INPP ponderado'!F$10,'INPP base jul 2019'!$C$8:$N$8,0)),5)</f>
        <v>79.794560000000004</v>
      </c>
      <c r="G115" s="260">
        <f>ROUND(INDEX('INPP base jul 2019'!$C$9:$N$1048576,MATCH('INPP ponderado'!$B115,'INPP base jul 2019'!$B$9:$B$1048576,0),MATCH('INPP ponderado'!G$10,'INPP base jul 2019'!$C$8:$N$8,0)),5)</f>
        <v>81.795900000000003</v>
      </c>
      <c r="H115" s="260">
        <f>ROUND(INDEX('INPP base jul 2019'!$C$9:$N$1048576,MATCH('INPP ponderado'!$B115,'INPP base jul 2019'!$B$9:$B$1048576,0),MATCH('INPP ponderado'!H$10,'INPP base jul 2019'!$C$8:$N$8,0)),5)</f>
        <v>71.935149999999993</v>
      </c>
      <c r="I115" s="260">
        <f>ROUND(INDEX('INPP base jul 2019'!$C$9:$N$1048576,MATCH('INPP ponderado'!$B115,'INPP base jul 2019'!$B$9:$B$1048576,0),MATCH('INPP ponderado'!I$10,'INPP base jul 2019'!$C$8:$N$8,0)),5)</f>
        <v>78.078699999999998</v>
      </c>
      <c r="J115" s="260">
        <f>ROUND(INDEX('INPP base jul 2019'!$C$9:$N$1048576,MATCH('INPP ponderado'!$B115,'INPP base jul 2019'!$B$9:$B$1048576,0),MATCH('INPP ponderado'!J$10,'INPP base jul 2019'!$C$8:$N$8,0)),5)</f>
        <v>84.159099999999995</v>
      </c>
      <c r="K115" s="260">
        <f>ROUND(INDEX('INPP base jul 2019'!$C$9:$N$1048576,MATCH('INPP ponderado'!$B115,'INPP base jul 2019'!$B$9:$B$1048576,0),MATCH('INPP ponderado'!K$10,'INPP base jul 2019'!$C$8:$N$8,0)),5)</f>
        <v>83.143230000000003</v>
      </c>
      <c r="L115" s="260">
        <f>ROUND(INDEX('INPP base jul 2019'!$C$9:$N$1048576,MATCH('INPP ponderado'!$B115,'INPP base jul 2019'!$B$9:$B$1048576,0),MATCH('INPP ponderado'!L$10,'INPP base jul 2019'!$C$8:$N$8,0)),5)</f>
        <v>80.950249999999997</v>
      </c>
      <c r="M115" s="260">
        <f>ROUND(INDEX('INPP base jul 2019'!$C$9:$N$1048576,MATCH('INPP ponderado'!$B115,'INPP base jul 2019'!$B$9:$B$1048576,0),MATCH('INPP ponderado'!M$10,'INPP base jul 2019'!$C$8:$N$8,0)),5)</f>
        <v>86.013419999999996</v>
      </c>
      <c r="N115" s="260">
        <f>ROUND(INDEX('INPP base jul 2019'!$C$9:$N$1048576,MATCH('INPP ponderado'!$B115,'INPP base jul 2019'!$B$9:$B$1048576,0),MATCH('INPP ponderado'!N$10,'INPP base jul 2019'!$C$8:$N$8,0)),5)</f>
        <v>83.029709999999994</v>
      </c>
      <c r="O115" s="260">
        <f t="shared" si="1"/>
        <v>80.956450000000004</v>
      </c>
      <c r="P115" s="261"/>
      <c r="Q115" s="261"/>
      <c r="R115" s="262"/>
      <c r="S115" s="263"/>
    </row>
    <row r="116" spans="1:19" s="264" customFormat="1" x14ac:dyDescent="0.3">
      <c r="A116" s="258"/>
      <c r="B116" s="259">
        <v>42278</v>
      </c>
      <c r="C116" s="260">
        <f>ROUND(INDEX('INPP base jul 2019'!$C$9:$N$1048576,MATCH('INPP ponderado'!$B116,'INPP base jul 2019'!$B$9:$B$1048576,0),MATCH('INPP ponderado'!C$10,'INPP base jul 2019'!$C$8:$N$8,0)),5)</f>
        <v>76.628050000000002</v>
      </c>
      <c r="D116" s="260">
        <f>ROUND(INDEX('INPP base jul 2019'!$C$9:$N$1048576,MATCH('INPP ponderado'!$B116,'INPP base jul 2019'!$B$9:$B$1048576,0),MATCH('INPP ponderado'!D$10,'INPP base jul 2019'!$C$8:$N$8,0)),5)</f>
        <v>78.546490000000006</v>
      </c>
      <c r="E116" s="260">
        <f>ROUND(INDEX('INPP base jul 2019'!$C$9:$N$1048576,MATCH('INPP ponderado'!$B116,'INPP base jul 2019'!$B$9:$B$1048576,0),MATCH('INPP ponderado'!E$10,'INPP base jul 2019'!$C$8:$N$8,0)),5)</f>
        <v>78.880560000000003</v>
      </c>
      <c r="F116" s="260">
        <f>ROUND(INDEX('INPP base jul 2019'!$C$9:$N$1048576,MATCH('INPP ponderado'!$B116,'INPP base jul 2019'!$B$9:$B$1048576,0),MATCH('INPP ponderado'!F$10,'INPP base jul 2019'!$C$8:$N$8,0)),5)</f>
        <v>79.72672</v>
      </c>
      <c r="G116" s="260">
        <f>ROUND(INDEX('INPP base jul 2019'!$C$9:$N$1048576,MATCH('INPP ponderado'!$B116,'INPP base jul 2019'!$B$9:$B$1048576,0),MATCH('INPP ponderado'!G$10,'INPP base jul 2019'!$C$8:$N$8,0)),5)</f>
        <v>82.152150000000006</v>
      </c>
      <c r="H116" s="260">
        <f>ROUND(INDEX('INPP base jul 2019'!$C$9:$N$1048576,MATCH('INPP ponderado'!$B116,'INPP base jul 2019'!$B$9:$B$1048576,0),MATCH('INPP ponderado'!H$10,'INPP base jul 2019'!$C$8:$N$8,0)),5)</f>
        <v>72.819820000000007</v>
      </c>
      <c r="I116" s="260">
        <f>ROUND(INDEX('INPP base jul 2019'!$C$9:$N$1048576,MATCH('INPP ponderado'!$B116,'INPP base jul 2019'!$B$9:$B$1048576,0),MATCH('INPP ponderado'!I$10,'INPP base jul 2019'!$C$8:$N$8,0)),5)</f>
        <v>78.025009999999995</v>
      </c>
      <c r="J116" s="260">
        <f>ROUND(INDEX('INPP base jul 2019'!$C$9:$N$1048576,MATCH('INPP ponderado'!$B116,'INPP base jul 2019'!$B$9:$B$1048576,0),MATCH('INPP ponderado'!J$10,'INPP base jul 2019'!$C$8:$N$8,0)),5)</f>
        <v>83.815370000000001</v>
      </c>
      <c r="K116" s="260">
        <f>ROUND(INDEX('INPP base jul 2019'!$C$9:$N$1048576,MATCH('INPP ponderado'!$B116,'INPP base jul 2019'!$B$9:$B$1048576,0),MATCH('INPP ponderado'!K$10,'INPP base jul 2019'!$C$8:$N$8,0)),5)</f>
        <v>83.585179999999994</v>
      </c>
      <c r="L116" s="260">
        <f>ROUND(INDEX('INPP base jul 2019'!$C$9:$N$1048576,MATCH('INPP ponderado'!$B116,'INPP base jul 2019'!$B$9:$B$1048576,0),MATCH('INPP ponderado'!L$10,'INPP base jul 2019'!$C$8:$N$8,0)),5)</f>
        <v>80.773529999999994</v>
      </c>
      <c r="M116" s="260">
        <f>ROUND(INDEX('INPP base jul 2019'!$C$9:$N$1048576,MATCH('INPP ponderado'!$B116,'INPP base jul 2019'!$B$9:$B$1048576,0),MATCH('INPP ponderado'!M$10,'INPP base jul 2019'!$C$8:$N$8,0)),5)</f>
        <v>85.465670000000003</v>
      </c>
      <c r="N116" s="260">
        <f>ROUND(INDEX('INPP base jul 2019'!$C$9:$N$1048576,MATCH('INPP ponderado'!$B116,'INPP base jul 2019'!$B$9:$B$1048576,0),MATCH('INPP ponderado'!N$10,'INPP base jul 2019'!$C$8:$N$8,0)),5)</f>
        <v>83.188890000000001</v>
      </c>
      <c r="O116" s="260">
        <f t="shared" si="1"/>
        <v>80.885260000000002</v>
      </c>
      <c r="P116" s="261"/>
      <c r="Q116" s="261"/>
      <c r="R116" s="262"/>
      <c r="S116" s="263"/>
    </row>
    <row r="117" spans="1:19" s="264" customFormat="1" x14ac:dyDescent="0.3">
      <c r="A117" s="258"/>
      <c r="B117" s="259">
        <v>42309</v>
      </c>
      <c r="C117" s="260">
        <f>ROUND(INDEX('INPP base jul 2019'!$C$9:$N$1048576,MATCH('INPP ponderado'!$B117,'INPP base jul 2019'!$B$9:$B$1048576,0),MATCH('INPP ponderado'!C$10,'INPP base jul 2019'!$C$8:$N$8,0)),5)</f>
        <v>76.651790000000005</v>
      </c>
      <c r="D117" s="260">
        <f>ROUND(INDEX('INPP base jul 2019'!$C$9:$N$1048576,MATCH('INPP ponderado'!$B117,'INPP base jul 2019'!$B$9:$B$1048576,0),MATCH('INPP ponderado'!D$10,'INPP base jul 2019'!$C$8:$N$8,0)),5)</f>
        <v>78.729209999999995</v>
      </c>
      <c r="E117" s="260">
        <f>ROUND(INDEX('INPP base jul 2019'!$C$9:$N$1048576,MATCH('INPP ponderado'!$B117,'INPP base jul 2019'!$B$9:$B$1048576,0),MATCH('INPP ponderado'!E$10,'INPP base jul 2019'!$C$8:$N$8,0)),5)</f>
        <v>78.28143</v>
      </c>
      <c r="F117" s="260">
        <f>ROUND(INDEX('INPP base jul 2019'!$C$9:$N$1048576,MATCH('INPP ponderado'!$B117,'INPP base jul 2019'!$B$9:$B$1048576,0),MATCH('INPP ponderado'!F$10,'INPP base jul 2019'!$C$8:$N$8,0)),5)</f>
        <v>79.644379999999998</v>
      </c>
      <c r="G117" s="260">
        <f>ROUND(INDEX('INPP base jul 2019'!$C$9:$N$1048576,MATCH('INPP ponderado'!$B117,'INPP base jul 2019'!$B$9:$B$1048576,0),MATCH('INPP ponderado'!G$10,'INPP base jul 2019'!$C$8:$N$8,0)),5)</f>
        <v>82.434460000000001</v>
      </c>
      <c r="H117" s="260">
        <f>ROUND(INDEX('INPP base jul 2019'!$C$9:$N$1048576,MATCH('INPP ponderado'!$B117,'INPP base jul 2019'!$B$9:$B$1048576,0),MATCH('INPP ponderado'!H$10,'INPP base jul 2019'!$C$8:$N$8,0)),5)</f>
        <v>71.654790000000006</v>
      </c>
      <c r="I117" s="260">
        <f>ROUND(INDEX('INPP base jul 2019'!$C$9:$N$1048576,MATCH('INPP ponderado'!$B117,'INPP base jul 2019'!$B$9:$B$1048576,0),MATCH('INPP ponderado'!I$10,'INPP base jul 2019'!$C$8:$N$8,0)),5)</f>
        <v>78.785139999999998</v>
      </c>
      <c r="J117" s="260">
        <f>ROUND(INDEX('INPP base jul 2019'!$C$9:$N$1048576,MATCH('INPP ponderado'!$B117,'INPP base jul 2019'!$B$9:$B$1048576,0),MATCH('INPP ponderado'!J$10,'INPP base jul 2019'!$C$8:$N$8,0)),5)</f>
        <v>83.86815</v>
      </c>
      <c r="K117" s="260">
        <f>ROUND(INDEX('INPP base jul 2019'!$C$9:$N$1048576,MATCH('INPP ponderado'!$B117,'INPP base jul 2019'!$B$9:$B$1048576,0),MATCH('INPP ponderado'!K$10,'INPP base jul 2019'!$C$8:$N$8,0)),5)</f>
        <v>83.732830000000007</v>
      </c>
      <c r="L117" s="260">
        <f>ROUND(INDEX('INPP base jul 2019'!$C$9:$N$1048576,MATCH('INPP ponderado'!$B117,'INPP base jul 2019'!$B$9:$B$1048576,0),MATCH('INPP ponderado'!L$10,'INPP base jul 2019'!$C$8:$N$8,0)),5)</f>
        <v>80.851339999999993</v>
      </c>
      <c r="M117" s="260">
        <f>ROUND(INDEX('INPP base jul 2019'!$C$9:$N$1048576,MATCH('INPP ponderado'!$B117,'INPP base jul 2019'!$B$9:$B$1048576,0),MATCH('INPP ponderado'!M$10,'INPP base jul 2019'!$C$8:$N$8,0)),5)</f>
        <v>85.551460000000006</v>
      </c>
      <c r="N117" s="260">
        <f>ROUND(INDEX('INPP base jul 2019'!$C$9:$N$1048576,MATCH('INPP ponderado'!$B117,'INPP base jul 2019'!$B$9:$B$1048576,0),MATCH('INPP ponderado'!N$10,'INPP base jul 2019'!$C$8:$N$8,0)),5)</f>
        <v>83.330479999999994</v>
      </c>
      <c r="O117" s="260">
        <f t="shared" si="1"/>
        <v>80.857200000000006</v>
      </c>
      <c r="P117" s="261"/>
      <c r="Q117" s="261"/>
      <c r="R117" s="262"/>
      <c r="S117" s="263"/>
    </row>
    <row r="118" spans="1:19" s="264" customFormat="1" x14ac:dyDescent="0.3">
      <c r="A118" s="258"/>
      <c r="B118" s="259">
        <v>42339</v>
      </c>
      <c r="C118" s="260">
        <f>ROUND(INDEX('INPP base jul 2019'!$C$9:$N$1048576,MATCH('INPP ponderado'!$B118,'INPP base jul 2019'!$B$9:$B$1048576,0),MATCH('INPP ponderado'!C$10,'INPP base jul 2019'!$C$8:$N$8,0)),5)</f>
        <v>76.602220000000003</v>
      </c>
      <c r="D118" s="260">
        <f>ROUND(INDEX('INPP base jul 2019'!$C$9:$N$1048576,MATCH('INPP ponderado'!$B118,'INPP base jul 2019'!$B$9:$B$1048576,0),MATCH('INPP ponderado'!D$10,'INPP base jul 2019'!$C$8:$N$8,0)),5)</f>
        <v>78.719329999999999</v>
      </c>
      <c r="E118" s="260">
        <f>ROUND(INDEX('INPP base jul 2019'!$C$9:$N$1048576,MATCH('INPP ponderado'!$B118,'INPP base jul 2019'!$B$9:$B$1048576,0),MATCH('INPP ponderado'!E$10,'INPP base jul 2019'!$C$8:$N$8,0)),5)</f>
        <v>78.851479999999995</v>
      </c>
      <c r="F118" s="260">
        <f>ROUND(INDEX('INPP base jul 2019'!$C$9:$N$1048576,MATCH('INPP ponderado'!$B118,'INPP base jul 2019'!$B$9:$B$1048576,0),MATCH('INPP ponderado'!F$10,'INPP base jul 2019'!$C$8:$N$8,0)),5)</f>
        <v>80.180359999999993</v>
      </c>
      <c r="G118" s="260">
        <f>ROUND(INDEX('INPP base jul 2019'!$C$9:$N$1048576,MATCH('INPP ponderado'!$B118,'INPP base jul 2019'!$B$9:$B$1048576,0),MATCH('INPP ponderado'!G$10,'INPP base jul 2019'!$C$8:$N$8,0)),5)</f>
        <v>82.327550000000002</v>
      </c>
      <c r="H118" s="260">
        <f>ROUND(INDEX('INPP base jul 2019'!$C$9:$N$1048576,MATCH('INPP ponderado'!$B118,'INPP base jul 2019'!$B$9:$B$1048576,0),MATCH('INPP ponderado'!H$10,'INPP base jul 2019'!$C$8:$N$8,0)),5)</f>
        <v>71.148399999999995</v>
      </c>
      <c r="I118" s="260">
        <f>ROUND(INDEX('INPP base jul 2019'!$C$9:$N$1048576,MATCH('INPP ponderado'!$B118,'INPP base jul 2019'!$B$9:$B$1048576,0),MATCH('INPP ponderado'!I$10,'INPP base jul 2019'!$C$8:$N$8,0)),5)</f>
        <v>79.169370000000001</v>
      </c>
      <c r="J118" s="260">
        <f>ROUND(INDEX('INPP base jul 2019'!$C$9:$N$1048576,MATCH('INPP ponderado'!$B118,'INPP base jul 2019'!$B$9:$B$1048576,0),MATCH('INPP ponderado'!J$10,'INPP base jul 2019'!$C$8:$N$8,0)),5)</f>
        <v>84.680890000000005</v>
      </c>
      <c r="K118" s="260">
        <f>ROUND(INDEX('INPP base jul 2019'!$C$9:$N$1048576,MATCH('INPP ponderado'!$B118,'INPP base jul 2019'!$B$9:$B$1048576,0),MATCH('INPP ponderado'!K$10,'INPP base jul 2019'!$C$8:$N$8,0)),5)</f>
        <v>85.18571</v>
      </c>
      <c r="L118" s="260">
        <f>ROUND(INDEX('INPP base jul 2019'!$C$9:$N$1048576,MATCH('INPP ponderado'!$B118,'INPP base jul 2019'!$B$9:$B$1048576,0),MATCH('INPP ponderado'!L$10,'INPP base jul 2019'!$C$8:$N$8,0)),5)</f>
        <v>81.394120000000001</v>
      </c>
      <c r="M118" s="260">
        <f>ROUND(INDEX('INPP base jul 2019'!$C$9:$N$1048576,MATCH('INPP ponderado'!$B118,'INPP base jul 2019'!$B$9:$B$1048576,0),MATCH('INPP ponderado'!M$10,'INPP base jul 2019'!$C$8:$N$8,0)),5)</f>
        <v>86.364750000000001</v>
      </c>
      <c r="N118" s="260">
        <f>ROUND(INDEX('INPP base jul 2019'!$C$9:$N$1048576,MATCH('INPP ponderado'!$B118,'INPP base jul 2019'!$B$9:$B$1048576,0),MATCH('INPP ponderado'!N$10,'INPP base jul 2019'!$C$8:$N$8,0)),5)</f>
        <v>83.911550000000005</v>
      </c>
      <c r="O118" s="260">
        <f t="shared" si="1"/>
        <v>81.350679999999997</v>
      </c>
      <c r="P118" s="261"/>
      <c r="Q118" s="261"/>
      <c r="R118" s="262"/>
      <c r="S118" s="263"/>
    </row>
    <row r="119" spans="1:19" s="264" customFormat="1" x14ac:dyDescent="0.3">
      <c r="A119" s="258"/>
      <c r="B119" s="259">
        <v>42370</v>
      </c>
      <c r="C119" s="260">
        <f>ROUND(INDEX('INPP base jul 2019'!$C$9:$N$1048576,MATCH('INPP ponderado'!$B119,'INPP base jul 2019'!$B$9:$B$1048576,0),MATCH('INPP ponderado'!C$10,'INPP base jul 2019'!$C$8:$N$8,0)),5)</f>
        <v>77.120639999999995</v>
      </c>
      <c r="D119" s="260">
        <f>ROUND(INDEX('INPP base jul 2019'!$C$9:$N$1048576,MATCH('INPP ponderado'!$B119,'INPP base jul 2019'!$B$9:$B$1048576,0),MATCH('INPP ponderado'!D$10,'INPP base jul 2019'!$C$8:$N$8,0)),5)</f>
        <v>79.847239999999999</v>
      </c>
      <c r="E119" s="260">
        <f>ROUND(INDEX('INPP base jul 2019'!$C$9:$N$1048576,MATCH('INPP ponderado'!$B119,'INPP base jul 2019'!$B$9:$B$1048576,0),MATCH('INPP ponderado'!E$10,'INPP base jul 2019'!$C$8:$N$8,0)),5)</f>
        <v>80.253159999999994</v>
      </c>
      <c r="F119" s="260">
        <f>ROUND(INDEX('INPP base jul 2019'!$C$9:$N$1048576,MATCH('INPP ponderado'!$B119,'INPP base jul 2019'!$B$9:$B$1048576,0),MATCH('INPP ponderado'!F$10,'INPP base jul 2019'!$C$8:$N$8,0)),5)</f>
        <v>81.307019999999994</v>
      </c>
      <c r="G119" s="260">
        <f>ROUND(INDEX('INPP base jul 2019'!$C$9:$N$1048576,MATCH('INPP ponderado'!$B119,'INPP base jul 2019'!$B$9:$B$1048576,0),MATCH('INPP ponderado'!G$10,'INPP base jul 2019'!$C$8:$N$8,0)),5)</f>
        <v>82.865430000000003</v>
      </c>
      <c r="H119" s="260">
        <f>ROUND(INDEX('INPP base jul 2019'!$C$9:$N$1048576,MATCH('INPP ponderado'!$B119,'INPP base jul 2019'!$B$9:$B$1048576,0),MATCH('INPP ponderado'!H$10,'INPP base jul 2019'!$C$8:$N$8,0)),5)</f>
        <v>72.241370000000003</v>
      </c>
      <c r="I119" s="260">
        <f>ROUND(INDEX('INPP base jul 2019'!$C$9:$N$1048576,MATCH('INPP ponderado'!$B119,'INPP base jul 2019'!$B$9:$B$1048576,0),MATCH('INPP ponderado'!I$10,'INPP base jul 2019'!$C$8:$N$8,0)),5)</f>
        <v>79.063919999999996</v>
      </c>
      <c r="J119" s="260">
        <f>ROUND(INDEX('INPP base jul 2019'!$C$9:$N$1048576,MATCH('INPP ponderado'!$B119,'INPP base jul 2019'!$B$9:$B$1048576,0),MATCH('INPP ponderado'!J$10,'INPP base jul 2019'!$C$8:$N$8,0)),5)</f>
        <v>86.969669999999994</v>
      </c>
      <c r="K119" s="260">
        <f>ROUND(INDEX('INPP base jul 2019'!$C$9:$N$1048576,MATCH('INPP ponderado'!$B119,'INPP base jul 2019'!$B$9:$B$1048576,0),MATCH('INPP ponderado'!K$10,'INPP base jul 2019'!$C$8:$N$8,0)),5)</f>
        <v>87.980189999999993</v>
      </c>
      <c r="L119" s="260">
        <f>ROUND(INDEX('INPP base jul 2019'!$C$9:$N$1048576,MATCH('INPP ponderado'!$B119,'INPP base jul 2019'!$B$9:$B$1048576,0),MATCH('INPP ponderado'!L$10,'INPP base jul 2019'!$C$8:$N$8,0)),5)</f>
        <v>83.218469999999996</v>
      </c>
      <c r="M119" s="260">
        <f>ROUND(INDEX('INPP base jul 2019'!$C$9:$N$1048576,MATCH('INPP ponderado'!$B119,'INPP base jul 2019'!$B$9:$B$1048576,0),MATCH('INPP ponderado'!M$10,'INPP base jul 2019'!$C$8:$N$8,0)),5)</f>
        <v>88.331460000000007</v>
      </c>
      <c r="N119" s="260">
        <f>ROUND(INDEX('INPP base jul 2019'!$C$9:$N$1048576,MATCH('INPP ponderado'!$B119,'INPP base jul 2019'!$B$9:$B$1048576,0),MATCH('INPP ponderado'!N$10,'INPP base jul 2019'!$C$8:$N$8,0)),5)</f>
        <v>85.249470000000002</v>
      </c>
      <c r="O119" s="260">
        <f t="shared" si="1"/>
        <v>82.790099999999995</v>
      </c>
      <c r="P119" s="261"/>
      <c r="Q119" s="261"/>
      <c r="R119" s="262"/>
      <c r="S119" s="263"/>
    </row>
    <row r="120" spans="1:19" s="264" customFormat="1" x14ac:dyDescent="0.3">
      <c r="A120" s="258"/>
      <c r="B120" s="259">
        <v>42401</v>
      </c>
      <c r="C120" s="260">
        <f>ROUND(INDEX('INPP base jul 2019'!$C$9:$N$1048576,MATCH('INPP ponderado'!$B120,'INPP base jul 2019'!$B$9:$B$1048576,0),MATCH('INPP ponderado'!C$10,'INPP base jul 2019'!$C$8:$N$8,0)),5)</f>
        <v>77.579040000000006</v>
      </c>
      <c r="D120" s="260">
        <f>ROUND(INDEX('INPP base jul 2019'!$C$9:$N$1048576,MATCH('INPP ponderado'!$B120,'INPP base jul 2019'!$B$9:$B$1048576,0),MATCH('INPP ponderado'!D$10,'INPP base jul 2019'!$C$8:$N$8,0)),5)</f>
        <v>81.690939999999998</v>
      </c>
      <c r="E120" s="260">
        <f>ROUND(INDEX('INPP base jul 2019'!$C$9:$N$1048576,MATCH('INPP ponderado'!$B120,'INPP base jul 2019'!$B$9:$B$1048576,0),MATCH('INPP ponderado'!E$10,'INPP base jul 2019'!$C$8:$N$8,0)),5)</f>
        <v>80.255110000000002</v>
      </c>
      <c r="F120" s="260">
        <f>ROUND(INDEX('INPP base jul 2019'!$C$9:$N$1048576,MATCH('INPP ponderado'!$B120,'INPP base jul 2019'!$B$9:$B$1048576,0),MATCH('INPP ponderado'!F$10,'INPP base jul 2019'!$C$8:$N$8,0)),5)</f>
        <v>82.73554</v>
      </c>
      <c r="G120" s="260">
        <f>ROUND(INDEX('INPP base jul 2019'!$C$9:$N$1048576,MATCH('INPP ponderado'!$B120,'INPP base jul 2019'!$B$9:$B$1048576,0),MATCH('INPP ponderado'!G$10,'INPP base jul 2019'!$C$8:$N$8,0)),5)</f>
        <v>84.311300000000003</v>
      </c>
      <c r="H120" s="260">
        <f>ROUND(INDEX('INPP base jul 2019'!$C$9:$N$1048576,MATCH('INPP ponderado'!$B120,'INPP base jul 2019'!$B$9:$B$1048576,0),MATCH('INPP ponderado'!H$10,'INPP base jul 2019'!$C$8:$N$8,0)),5)</f>
        <v>75.317629999999994</v>
      </c>
      <c r="I120" s="260">
        <f>ROUND(INDEX('INPP base jul 2019'!$C$9:$N$1048576,MATCH('INPP ponderado'!$B120,'INPP base jul 2019'!$B$9:$B$1048576,0),MATCH('INPP ponderado'!I$10,'INPP base jul 2019'!$C$8:$N$8,0)),5)</f>
        <v>80.433809999999994</v>
      </c>
      <c r="J120" s="260">
        <f>ROUND(INDEX('INPP base jul 2019'!$C$9:$N$1048576,MATCH('INPP ponderado'!$B120,'INPP base jul 2019'!$B$9:$B$1048576,0),MATCH('INPP ponderado'!J$10,'INPP base jul 2019'!$C$8:$N$8,0)),5)</f>
        <v>88.470150000000004</v>
      </c>
      <c r="K120" s="260">
        <f>ROUND(INDEX('INPP base jul 2019'!$C$9:$N$1048576,MATCH('INPP ponderado'!$B120,'INPP base jul 2019'!$B$9:$B$1048576,0),MATCH('INPP ponderado'!K$10,'INPP base jul 2019'!$C$8:$N$8,0)),5)</f>
        <v>90.02458</v>
      </c>
      <c r="L120" s="260">
        <f>ROUND(INDEX('INPP base jul 2019'!$C$9:$N$1048576,MATCH('INPP ponderado'!$B120,'INPP base jul 2019'!$B$9:$B$1048576,0),MATCH('INPP ponderado'!L$10,'INPP base jul 2019'!$C$8:$N$8,0)),5)</f>
        <v>84.24736</v>
      </c>
      <c r="M120" s="260">
        <f>ROUND(INDEX('INPP base jul 2019'!$C$9:$N$1048576,MATCH('INPP ponderado'!$B120,'INPP base jul 2019'!$B$9:$B$1048576,0),MATCH('INPP ponderado'!M$10,'INPP base jul 2019'!$C$8:$N$8,0)),5)</f>
        <v>89.761979999999994</v>
      </c>
      <c r="N120" s="260">
        <f>ROUND(INDEX('INPP base jul 2019'!$C$9:$N$1048576,MATCH('INPP ponderado'!$B120,'INPP base jul 2019'!$B$9:$B$1048576,0),MATCH('INPP ponderado'!N$10,'INPP base jul 2019'!$C$8:$N$8,0)),5)</f>
        <v>86.397170000000003</v>
      </c>
      <c r="O120" s="260">
        <f t="shared" si="1"/>
        <v>84.020759999999996</v>
      </c>
      <c r="P120" s="261"/>
      <c r="Q120" s="261"/>
      <c r="R120" s="262"/>
      <c r="S120" s="263"/>
    </row>
    <row r="121" spans="1:19" s="264" customFormat="1" x14ac:dyDescent="0.3">
      <c r="A121" s="258"/>
      <c r="B121" s="259">
        <v>42430</v>
      </c>
      <c r="C121" s="260">
        <f>ROUND(INDEX('INPP base jul 2019'!$C$9:$N$1048576,MATCH('INPP ponderado'!$B121,'INPP base jul 2019'!$B$9:$B$1048576,0),MATCH('INPP ponderado'!C$10,'INPP base jul 2019'!$C$8:$N$8,0)),5)</f>
        <v>78.055149999999998</v>
      </c>
      <c r="D121" s="260">
        <f>ROUND(INDEX('INPP base jul 2019'!$C$9:$N$1048576,MATCH('INPP ponderado'!$B121,'INPP base jul 2019'!$B$9:$B$1048576,0),MATCH('INPP ponderado'!D$10,'INPP base jul 2019'!$C$8:$N$8,0)),5)</f>
        <v>82.667509999999993</v>
      </c>
      <c r="E121" s="260">
        <f>ROUND(INDEX('INPP base jul 2019'!$C$9:$N$1048576,MATCH('INPP ponderado'!$B121,'INPP base jul 2019'!$B$9:$B$1048576,0),MATCH('INPP ponderado'!E$10,'INPP base jul 2019'!$C$8:$N$8,0)),5)</f>
        <v>79.867000000000004</v>
      </c>
      <c r="F121" s="260">
        <f>ROUND(INDEX('INPP base jul 2019'!$C$9:$N$1048576,MATCH('INPP ponderado'!$B121,'INPP base jul 2019'!$B$9:$B$1048576,0),MATCH('INPP ponderado'!F$10,'INPP base jul 2019'!$C$8:$N$8,0)),5)</f>
        <v>82.288719999999998</v>
      </c>
      <c r="G121" s="260">
        <f>ROUND(INDEX('INPP base jul 2019'!$C$9:$N$1048576,MATCH('INPP ponderado'!$B121,'INPP base jul 2019'!$B$9:$B$1048576,0),MATCH('INPP ponderado'!G$10,'INPP base jul 2019'!$C$8:$N$8,0)),5)</f>
        <v>84.640219999999999</v>
      </c>
      <c r="H121" s="260">
        <f>ROUND(INDEX('INPP base jul 2019'!$C$9:$N$1048576,MATCH('INPP ponderado'!$B121,'INPP base jul 2019'!$B$9:$B$1048576,0),MATCH('INPP ponderado'!H$10,'INPP base jul 2019'!$C$8:$N$8,0)),5)</f>
        <v>74.730950000000007</v>
      </c>
      <c r="I121" s="260">
        <f>ROUND(INDEX('INPP base jul 2019'!$C$9:$N$1048576,MATCH('INPP ponderado'!$B121,'INPP base jul 2019'!$B$9:$B$1048576,0),MATCH('INPP ponderado'!I$10,'INPP base jul 2019'!$C$8:$N$8,0)),5)</f>
        <v>79.981589999999997</v>
      </c>
      <c r="J121" s="260">
        <f>ROUND(INDEX('INPP base jul 2019'!$C$9:$N$1048576,MATCH('INPP ponderado'!$B121,'INPP base jul 2019'!$B$9:$B$1048576,0),MATCH('INPP ponderado'!J$10,'INPP base jul 2019'!$C$8:$N$8,0)),5)</f>
        <v>87.314769999999996</v>
      </c>
      <c r="K121" s="260">
        <f>ROUND(INDEX('INPP base jul 2019'!$C$9:$N$1048576,MATCH('INPP ponderado'!$B121,'INPP base jul 2019'!$B$9:$B$1048576,0),MATCH('INPP ponderado'!K$10,'INPP base jul 2019'!$C$8:$N$8,0)),5)</f>
        <v>88.207589999999996</v>
      </c>
      <c r="L121" s="260">
        <f>ROUND(INDEX('INPP base jul 2019'!$C$9:$N$1048576,MATCH('INPP ponderado'!$B121,'INPP base jul 2019'!$B$9:$B$1048576,0),MATCH('INPP ponderado'!L$10,'INPP base jul 2019'!$C$8:$N$8,0)),5)</f>
        <v>82.9148</v>
      </c>
      <c r="M121" s="260">
        <f>ROUND(INDEX('INPP base jul 2019'!$C$9:$N$1048576,MATCH('INPP ponderado'!$B121,'INPP base jul 2019'!$B$9:$B$1048576,0),MATCH('INPP ponderado'!M$10,'INPP base jul 2019'!$C$8:$N$8,0)),5)</f>
        <v>88.640730000000005</v>
      </c>
      <c r="N121" s="260">
        <f>ROUND(INDEX('INPP base jul 2019'!$C$9:$N$1048576,MATCH('INPP ponderado'!$B121,'INPP base jul 2019'!$B$9:$B$1048576,0),MATCH('INPP ponderado'!N$10,'INPP base jul 2019'!$C$8:$N$8,0)),5)</f>
        <v>85.423060000000007</v>
      </c>
      <c r="O121" s="260">
        <f t="shared" si="1"/>
        <v>83.391999999999996</v>
      </c>
      <c r="P121" s="261"/>
      <c r="Q121" s="261"/>
      <c r="R121" s="262"/>
      <c r="S121" s="263"/>
    </row>
    <row r="122" spans="1:19" s="264" customFormat="1" x14ac:dyDescent="0.3">
      <c r="A122" s="258"/>
      <c r="B122" s="259">
        <v>42461</v>
      </c>
      <c r="C122" s="260">
        <f>ROUND(INDEX('INPP base jul 2019'!$C$9:$N$1048576,MATCH('INPP ponderado'!$B122,'INPP base jul 2019'!$B$9:$B$1048576,0),MATCH('INPP ponderado'!C$10,'INPP base jul 2019'!$C$8:$N$8,0)),5)</f>
        <v>78.18777</v>
      </c>
      <c r="D122" s="260">
        <f>ROUND(INDEX('INPP base jul 2019'!$C$9:$N$1048576,MATCH('INPP ponderado'!$B122,'INPP base jul 2019'!$B$9:$B$1048576,0),MATCH('INPP ponderado'!D$10,'INPP base jul 2019'!$C$8:$N$8,0)),5)</f>
        <v>82.20035</v>
      </c>
      <c r="E122" s="260">
        <f>ROUND(INDEX('INPP base jul 2019'!$C$9:$N$1048576,MATCH('INPP ponderado'!$B122,'INPP base jul 2019'!$B$9:$B$1048576,0),MATCH('INPP ponderado'!E$10,'INPP base jul 2019'!$C$8:$N$8,0)),5)</f>
        <v>79.040239999999997</v>
      </c>
      <c r="F122" s="260">
        <f>ROUND(INDEX('INPP base jul 2019'!$C$9:$N$1048576,MATCH('INPP ponderado'!$B122,'INPP base jul 2019'!$B$9:$B$1048576,0),MATCH('INPP ponderado'!F$10,'INPP base jul 2019'!$C$8:$N$8,0)),5)</f>
        <v>82.195710000000005</v>
      </c>
      <c r="G122" s="260">
        <f>ROUND(INDEX('INPP base jul 2019'!$C$9:$N$1048576,MATCH('INPP ponderado'!$B122,'INPP base jul 2019'!$B$9:$B$1048576,0),MATCH('INPP ponderado'!G$10,'INPP base jul 2019'!$C$8:$N$8,0)),5)</f>
        <v>84.978840000000005</v>
      </c>
      <c r="H122" s="260">
        <f>ROUND(INDEX('INPP base jul 2019'!$C$9:$N$1048576,MATCH('INPP ponderado'!$B122,'INPP base jul 2019'!$B$9:$B$1048576,0),MATCH('INPP ponderado'!H$10,'INPP base jul 2019'!$C$8:$N$8,0)),5)</f>
        <v>75.269909999999996</v>
      </c>
      <c r="I122" s="260">
        <f>ROUND(INDEX('INPP base jul 2019'!$C$9:$N$1048576,MATCH('INPP ponderado'!$B122,'INPP base jul 2019'!$B$9:$B$1048576,0),MATCH('INPP ponderado'!I$10,'INPP base jul 2019'!$C$8:$N$8,0)),5)</f>
        <v>79.721279999999993</v>
      </c>
      <c r="J122" s="260">
        <f>ROUND(INDEX('INPP base jul 2019'!$C$9:$N$1048576,MATCH('INPP ponderado'!$B122,'INPP base jul 2019'!$B$9:$B$1048576,0),MATCH('INPP ponderado'!J$10,'INPP base jul 2019'!$C$8:$N$8,0)),5)</f>
        <v>86.859899999999996</v>
      </c>
      <c r="K122" s="260">
        <f>ROUND(INDEX('INPP base jul 2019'!$C$9:$N$1048576,MATCH('INPP ponderado'!$B122,'INPP base jul 2019'!$B$9:$B$1048576,0),MATCH('INPP ponderado'!K$10,'INPP base jul 2019'!$C$8:$N$8,0)),5)</f>
        <v>89.711169999999996</v>
      </c>
      <c r="L122" s="260">
        <f>ROUND(INDEX('INPP base jul 2019'!$C$9:$N$1048576,MATCH('INPP ponderado'!$B122,'INPP base jul 2019'!$B$9:$B$1048576,0),MATCH('INPP ponderado'!L$10,'INPP base jul 2019'!$C$8:$N$8,0)),5)</f>
        <v>82.761889999999994</v>
      </c>
      <c r="M122" s="260">
        <f>ROUND(INDEX('INPP base jul 2019'!$C$9:$N$1048576,MATCH('INPP ponderado'!$B122,'INPP base jul 2019'!$B$9:$B$1048576,0),MATCH('INPP ponderado'!M$10,'INPP base jul 2019'!$C$8:$N$8,0)),5)</f>
        <v>88.386020000000002</v>
      </c>
      <c r="N122" s="260">
        <f>ROUND(INDEX('INPP base jul 2019'!$C$9:$N$1048576,MATCH('INPP ponderado'!$B122,'INPP base jul 2019'!$B$9:$B$1048576,0),MATCH('INPP ponderado'!N$10,'INPP base jul 2019'!$C$8:$N$8,0)),5)</f>
        <v>85.578639999999993</v>
      </c>
      <c r="O122" s="260">
        <f t="shared" si="1"/>
        <v>83.426029999999997</v>
      </c>
      <c r="P122" s="261"/>
      <c r="Q122" s="261"/>
      <c r="R122" s="262"/>
      <c r="S122" s="263"/>
    </row>
    <row r="123" spans="1:19" s="264" customFormat="1" x14ac:dyDescent="0.3">
      <c r="A123" s="258"/>
      <c r="B123" s="259">
        <v>42491</v>
      </c>
      <c r="C123" s="260">
        <f>ROUND(INDEX('INPP base jul 2019'!$C$9:$N$1048576,MATCH('INPP ponderado'!$B123,'INPP base jul 2019'!$B$9:$B$1048576,0),MATCH('INPP ponderado'!C$10,'INPP base jul 2019'!$C$8:$N$8,0)),5)</f>
        <v>78.966040000000007</v>
      </c>
      <c r="D123" s="260">
        <f>ROUND(INDEX('INPP base jul 2019'!$C$9:$N$1048576,MATCH('INPP ponderado'!$B123,'INPP base jul 2019'!$B$9:$B$1048576,0),MATCH('INPP ponderado'!D$10,'INPP base jul 2019'!$C$8:$N$8,0)),5)</f>
        <v>83.009039999999999</v>
      </c>
      <c r="E123" s="260">
        <f>ROUND(INDEX('INPP base jul 2019'!$C$9:$N$1048576,MATCH('INPP ponderado'!$B123,'INPP base jul 2019'!$B$9:$B$1048576,0),MATCH('INPP ponderado'!E$10,'INPP base jul 2019'!$C$8:$N$8,0)),5)</f>
        <v>80.219309999999993</v>
      </c>
      <c r="F123" s="260">
        <f>ROUND(INDEX('INPP base jul 2019'!$C$9:$N$1048576,MATCH('INPP ponderado'!$B123,'INPP base jul 2019'!$B$9:$B$1048576,0),MATCH('INPP ponderado'!F$10,'INPP base jul 2019'!$C$8:$N$8,0)),5)</f>
        <v>82.895799999999994</v>
      </c>
      <c r="G123" s="260">
        <f>ROUND(INDEX('INPP base jul 2019'!$C$9:$N$1048576,MATCH('INPP ponderado'!$B123,'INPP base jul 2019'!$B$9:$B$1048576,0),MATCH('INPP ponderado'!G$10,'INPP base jul 2019'!$C$8:$N$8,0)),5)</f>
        <v>85.648089999999996</v>
      </c>
      <c r="H123" s="260">
        <f>ROUND(INDEX('INPP base jul 2019'!$C$9:$N$1048576,MATCH('INPP ponderado'!$B123,'INPP base jul 2019'!$B$9:$B$1048576,0),MATCH('INPP ponderado'!H$10,'INPP base jul 2019'!$C$8:$N$8,0)),5)</f>
        <v>79.118709999999993</v>
      </c>
      <c r="I123" s="260">
        <f>ROUND(INDEX('INPP base jul 2019'!$C$9:$N$1048576,MATCH('INPP ponderado'!$B123,'INPP base jul 2019'!$B$9:$B$1048576,0),MATCH('INPP ponderado'!I$10,'INPP base jul 2019'!$C$8:$N$8,0)),5)</f>
        <v>80.960930000000005</v>
      </c>
      <c r="J123" s="260">
        <f>ROUND(INDEX('INPP base jul 2019'!$C$9:$N$1048576,MATCH('INPP ponderado'!$B123,'INPP base jul 2019'!$B$9:$B$1048576,0),MATCH('INPP ponderado'!J$10,'INPP base jul 2019'!$C$8:$N$8,0)),5)</f>
        <v>88.071079999999995</v>
      </c>
      <c r="K123" s="260">
        <f>ROUND(INDEX('INPP base jul 2019'!$C$9:$N$1048576,MATCH('INPP ponderado'!$B123,'INPP base jul 2019'!$B$9:$B$1048576,0),MATCH('INPP ponderado'!K$10,'INPP base jul 2019'!$C$8:$N$8,0)),5)</f>
        <v>91.442620000000005</v>
      </c>
      <c r="L123" s="260">
        <f>ROUND(INDEX('INPP base jul 2019'!$C$9:$N$1048576,MATCH('INPP ponderado'!$B123,'INPP base jul 2019'!$B$9:$B$1048576,0),MATCH('INPP ponderado'!L$10,'INPP base jul 2019'!$C$8:$N$8,0)),5)</f>
        <v>83.749269999999996</v>
      </c>
      <c r="M123" s="260">
        <f>ROUND(INDEX('INPP base jul 2019'!$C$9:$N$1048576,MATCH('INPP ponderado'!$B123,'INPP base jul 2019'!$B$9:$B$1048576,0),MATCH('INPP ponderado'!M$10,'INPP base jul 2019'!$C$8:$N$8,0)),5)</f>
        <v>89.442719999999994</v>
      </c>
      <c r="N123" s="260">
        <f>ROUND(INDEX('INPP base jul 2019'!$C$9:$N$1048576,MATCH('INPP ponderado'!$B123,'INPP base jul 2019'!$B$9:$B$1048576,0),MATCH('INPP ponderado'!N$10,'INPP base jul 2019'!$C$8:$N$8,0)),5)</f>
        <v>86.613219999999998</v>
      </c>
      <c r="O123" s="260">
        <f t="shared" si="1"/>
        <v>84.651529999999994</v>
      </c>
      <c r="P123" s="261"/>
      <c r="Q123" s="261"/>
      <c r="R123" s="262"/>
      <c r="S123" s="263"/>
    </row>
    <row r="124" spans="1:19" s="264" customFormat="1" x14ac:dyDescent="0.3">
      <c r="A124" s="258"/>
      <c r="B124" s="259">
        <v>42522</v>
      </c>
      <c r="C124" s="260">
        <f>ROUND(INDEX('INPP base jul 2019'!$C$9:$N$1048576,MATCH('INPP ponderado'!$B124,'INPP base jul 2019'!$B$9:$B$1048576,0),MATCH('INPP ponderado'!C$10,'INPP base jul 2019'!$C$8:$N$8,0)),5)</f>
        <v>79.915040000000005</v>
      </c>
      <c r="D124" s="260">
        <f>ROUND(INDEX('INPP base jul 2019'!$C$9:$N$1048576,MATCH('INPP ponderado'!$B124,'INPP base jul 2019'!$B$9:$B$1048576,0),MATCH('INPP ponderado'!D$10,'INPP base jul 2019'!$C$8:$N$8,0)),5)</f>
        <v>83.17474</v>
      </c>
      <c r="E124" s="260">
        <f>ROUND(INDEX('INPP base jul 2019'!$C$9:$N$1048576,MATCH('INPP ponderado'!$B124,'INPP base jul 2019'!$B$9:$B$1048576,0),MATCH('INPP ponderado'!E$10,'INPP base jul 2019'!$C$8:$N$8,0)),5)</f>
        <v>82.60069</v>
      </c>
      <c r="F124" s="260">
        <f>ROUND(INDEX('INPP base jul 2019'!$C$9:$N$1048576,MATCH('INPP ponderado'!$B124,'INPP base jul 2019'!$B$9:$B$1048576,0),MATCH('INPP ponderado'!F$10,'INPP base jul 2019'!$C$8:$N$8,0)),5)</f>
        <v>83.728759999999994</v>
      </c>
      <c r="G124" s="260">
        <f>ROUND(INDEX('INPP base jul 2019'!$C$9:$N$1048576,MATCH('INPP ponderado'!$B124,'INPP base jul 2019'!$B$9:$B$1048576,0),MATCH('INPP ponderado'!G$10,'INPP base jul 2019'!$C$8:$N$8,0)),5)</f>
        <v>85.844139999999996</v>
      </c>
      <c r="H124" s="260">
        <f>ROUND(INDEX('INPP base jul 2019'!$C$9:$N$1048576,MATCH('INPP ponderado'!$B124,'INPP base jul 2019'!$B$9:$B$1048576,0),MATCH('INPP ponderado'!H$10,'INPP base jul 2019'!$C$8:$N$8,0)),5)</f>
        <v>82.420419999999993</v>
      </c>
      <c r="I124" s="260">
        <f>ROUND(INDEX('INPP base jul 2019'!$C$9:$N$1048576,MATCH('INPP ponderado'!$B124,'INPP base jul 2019'!$B$9:$B$1048576,0),MATCH('INPP ponderado'!I$10,'INPP base jul 2019'!$C$8:$N$8,0)),5)</f>
        <v>83.190269999999998</v>
      </c>
      <c r="J124" s="260">
        <f>ROUND(INDEX('INPP base jul 2019'!$C$9:$N$1048576,MATCH('INPP ponderado'!$B124,'INPP base jul 2019'!$B$9:$B$1048576,0),MATCH('INPP ponderado'!J$10,'INPP base jul 2019'!$C$8:$N$8,0)),5)</f>
        <v>90.176019999999994</v>
      </c>
      <c r="K124" s="260">
        <f>ROUND(INDEX('INPP base jul 2019'!$C$9:$N$1048576,MATCH('INPP ponderado'!$B124,'INPP base jul 2019'!$B$9:$B$1048576,0),MATCH('INPP ponderado'!K$10,'INPP base jul 2019'!$C$8:$N$8,0)),5)</f>
        <v>93.713999999999999</v>
      </c>
      <c r="L124" s="260">
        <f>ROUND(INDEX('INPP base jul 2019'!$C$9:$N$1048576,MATCH('INPP ponderado'!$B124,'INPP base jul 2019'!$B$9:$B$1048576,0),MATCH('INPP ponderado'!L$10,'INPP base jul 2019'!$C$8:$N$8,0)),5)</f>
        <v>84.969120000000004</v>
      </c>
      <c r="M124" s="260">
        <f>ROUND(INDEX('INPP base jul 2019'!$C$9:$N$1048576,MATCH('INPP ponderado'!$B124,'INPP base jul 2019'!$B$9:$B$1048576,0),MATCH('INPP ponderado'!M$10,'INPP base jul 2019'!$C$8:$N$8,0)),5)</f>
        <v>91.111639999999994</v>
      </c>
      <c r="N124" s="260">
        <f>ROUND(INDEX('INPP base jul 2019'!$C$9:$N$1048576,MATCH('INPP ponderado'!$B124,'INPP base jul 2019'!$B$9:$B$1048576,0),MATCH('INPP ponderado'!N$10,'INPP base jul 2019'!$C$8:$N$8,0)),5)</f>
        <v>87.574020000000004</v>
      </c>
      <c r="O124" s="260">
        <f t="shared" si="1"/>
        <v>86.290570000000002</v>
      </c>
      <c r="P124" s="261"/>
      <c r="Q124" s="261"/>
      <c r="R124" s="262"/>
      <c r="S124" s="263"/>
    </row>
    <row r="125" spans="1:19" s="264" customFormat="1" x14ac:dyDescent="0.3">
      <c r="A125" s="258"/>
      <c r="B125" s="259">
        <v>42552</v>
      </c>
      <c r="C125" s="260">
        <f>ROUND(INDEX('INPP base jul 2019'!$C$9:$N$1048576,MATCH('INPP ponderado'!$B125,'INPP base jul 2019'!$B$9:$B$1048576,0),MATCH('INPP ponderado'!C$10,'INPP base jul 2019'!$C$8:$N$8,0)),5)</f>
        <v>80.764319999999998</v>
      </c>
      <c r="D125" s="260">
        <f>ROUND(INDEX('INPP base jul 2019'!$C$9:$N$1048576,MATCH('INPP ponderado'!$B125,'INPP base jul 2019'!$B$9:$B$1048576,0),MATCH('INPP ponderado'!D$10,'INPP base jul 2019'!$C$8:$N$8,0)),5)</f>
        <v>83.027969999999996</v>
      </c>
      <c r="E125" s="260">
        <f>ROUND(INDEX('INPP base jul 2019'!$C$9:$N$1048576,MATCH('INPP ponderado'!$B125,'INPP base jul 2019'!$B$9:$B$1048576,0),MATCH('INPP ponderado'!E$10,'INPP base jul 2019'!$C$8:$N$8,0)),5)</f>
        <v>83.143730000000005</v>
      </c>
      <c r="F125" s="260">
        <f>ROUND(INDEX('INPP base jul 2019'!$C$9:$N$1048576,MATCH('INPP ponderado'!$B125,'INPP base jul 2019'!$B$9:$B$1048576,0),MATCH('INPP ponderado'!F$10,'INPP base jul 2019'!$C$8:$N$8,0)),5)</f>
        <v>84.279139999999998</v>
      </c>
      <c r="G125" s="260">
        <f>ROUND(INDEX('INPP base jul 2019'!$C$9:$N$1048576,MATCH('INPP ponderado'!$B125,'INPP base jul 2019'!$B$9:$B$1048576,0),MATCH('INPP ponderado'!G$10,'INPP base jul 2019'!$C$8:$N$8,0)),5)</f>
        <v>87.098550000000003</v>
      </c>
      <c r="H125" s="260">
        <f>ROUND(INDEX('INPP base jul 2019'!$C$9:$N$1048576,MATCH('INPP ponderado'!$B125,'INPP base jul 2019'!$B$9:$B$1048576,0),MATCH('INPP ponderado'!H$10,'INPP base jul 2019'!$C$8:$N$8,0)),5)</f>
        <v>86.254390000000001</v>
      </c>
      <c r="I125" s="260">
        <f>ROUND(INDEX('INPP base jul 2019'!$C$9:$N$1048576,MATCH('INPP ponderado'!$B125,'INPP base jul 2019'!$B$9:$B$1048576,0),MATCH('INPP ponderado'!I$10,'INPP base jul 2019'!$C$8:$N$8,0)),5)</f>
        <v>83.738339999999994</v>
      </c>
      <c r="J125" s="260">
        <f>ROUND(INDEX('INPP base jul 2019'!$C$9:$N$1048576,MATCH('INPP ponderado'!$B125,'INPP base jul 2019'!$B$9:$B$1048576,0),MATCH('INPP ponderado'!J$10,'INPP base jul 2019'!$C$8:$N$8,0)),5)</f>
        <v>90.455510000000004</v>
      </c>
      <c r="K125" s="260">
        <f>ROUND(INDEX('INPP base jul 2019'!$C$9:$N$1048576,MATCH('INPP ponderado'!$B125,'INPP base jul 2019'!$B$9:$B$1048576,0),MATCH('INPP ponderado'!K$10,'INPP base jul 2019'!$C$8:$N$8,0)),5)</f>
        <v>93.584100000000007</v>
      </c>
      <c r="L125" s="260">
        <f>ROUND(INDEX('INPP base jul 2019'!$C$9:$N$1048576,MATCH('INPP ponderado'!$B125,'INPP base jul 2019'!$B$9:$B$1048576,0),MATCH('INPP ponderado'!L$10,'INPP base jul 2019'!$C$8:$N$8,0)),5)</f>
        <v>84.996380000000002</v>
      </c>
      <c r="M125" s="260">
        <f>ROUND(INDEX('INPP base jul 2019'!$C$9:$N$1048576,MATCH('INPP ponderado'!$B125,'INPP base jul 2019'!$B$9:$B$1048576,0),MATCH('INPP ponderado'!M$10,'INPP base jul 2019'!$C$8:$N$8,0)),5)</f>
        <v>91.074269999999999</v>
      </c>
      <c r="N125" s="260">
        <f>ROUND(INDEX('INPP base jul 2019'!$C$9:$N$1048576,MATCH('INPP ponderado'!$B125,'INPP base jul 2019'!$B$9:$B$1048576,0),MATCH('INPP ponderado'!N$10,'INPP base jul 2019'!$C$8:$N$8,0)),5)</f>
        <v>88.176500000000004</v>
      </c>
      <c r="O125" s="260">
        <f t="shared" si="1"/>
        <v>86.847700000000003</v>
      </c>
      <c r="P125" s="261"/>
      <c r="Q125" s="261"/>
      <c r="R125" s="262"/>
      <c r="S125" s="263"/>
    </row>
    <row r="126" spans="1:19" s="264" customFormat="1" x14ac:dyDescent="0.3">
      <c r="A126" s="258"/>
      <c r="B126" s="259">
        <v>42583</v>
      </c>
      <c r="C126" s="260">
        <f>ROUND(INDEX('INPP base jul 2019'!$C$9:$N$1048576,MATCH('INPP ponderado'!$B126,'INPP base jul 2019'!$B$9:$B$1048576,0),MATCH('INPP ponderado'!C$10,'INPP base jul 2019'!$C$8:$N$8,0)),5)</f>
        <v>81.297839999999994</v>
      </c>
      <c r="D126" s="260">
        <f>ROUND(INDEX('INPP base jul 2019'!$C$9:$N$1048576,MATCH('INPP ponderado'!$B126,'INPP base jul 2019'!$B$9:$B$1048576,0),MATCH('INPP ponderado'!D$10,'INPP base jul 2019'!$C$8:$N$8,0)),5)</f>
        <v>83.386610000000005</v>
      </c>
      <c r="E126" s="260">
        <f>ROUND(INDEX('INPP base jul 2019'!$C$9:$N$1048576,MATCH('INPP ponderado'!$B126,'INPP base jul 2019'!$B$9:$B$1048576,0),MATCH('INPP ponderado'!E$10,'INPP base jul 2019'!$C$8:$N$8,0)),5)</f>
        <v>84.792410000000004</v>
      </c>
      <c r="F126" s="260">
        <f>ROUND(INDEX('INPP base jul 2019'!$C$9:$N$1048576,MATCH('INPP ponderado'!$B126,'INPP base jul 2019'!$B$9:$B$1048576,0),MATCH('INPP ponderado'!F$10,'INPP base jul 2019'!$C$8:$N$8,0)),5)</f>
        <v>83.729810000000001</v>
      </c>
      <c r="G126" s="260">
        <f>ROUND(INDEX('INPP base jul 2019'!$C$9:$N$1048576,MATCH('INPP ponderado'!$B126,'INPP base jul 2019'!$B$9:$B$1048576,0),MATCH('INPP ponderado'!G$10,'INPP base jul 2019'!$C$8:$N$8,0)),5)</f>
        <v>87.494870000000006</v>
      </c>
      <c r="H126" s="260">
        <f>ROUND(INDEX('INPP base jul 2019'!$C$9:$N$1048576,MATCH('INPP ponderado'!$B126,'INPP base jul 2019'!$B$9:$B$1048576,0),MATCH('INPP ponderado'!H$10,'INPP base jul 2019'!$C$8:$N$8,0)),5)</f>
        <v>87.082440000000005</v>
      </c>
      <c r="I126" s="260">
        <f>ROUND(INDEX('INPP base jul 2019'!$C$9:$N$1048576,MATCH('INPP ponderado'!$B126,'INPP base jul 2019'!$B$9:$B$1048576,0),MATCH('INPP ponderado'!I$10,'INPP base jul 2019'!$C$8:$N$8,0)),5)</f>
        <v>84.342370000000003</v>
      </c>
      <c r="J126" s="260">
        <f>ROUND(INDEX('INPP base jul 2019'!$C$9:$N$1048576,MATCH('INPP ponderado'!$B126,'INPP base jul 2019'!$B$9:$B$1048576,0),MATCH('INPP ponderado'!J$10,'INPP base jul 2019'!$C$8:$N$8,0)),5)</f>
        <v>90.441990000000004</v>
      </c>
      <c r="K126" s="260">
        <f>ROUND(INDEX('INPP base jul 2019'!$C$9:$N$1048576,MATCH('INPP ponderado'!$B126,'INPP base jul 2019'!$B$9:$B$1048576,0),MATCH('INPP ponderado'!K$10,'INPP base jul 2019'!$C$8:$N$8,0)),5)</f>
        <v>92.943160000000006</v>
      </c>
      <c r="L126" s="260">
        <f>ROUND(INDEX('INPP base jul 2019'!$C$9:$N$1048576,MATCH('INPP ponderado'!$B126,'INPP base jul 2019'!$B$9:$B$1048576,0),MATCH('INPP ponderado'!L$10,'INPP base jul 2019'!$C$8:$N$8,0)),5)</f>
        <v>84.909869999999998</v>
      </c>
      <c r="M126" s="260">
        <f>ROUND(INDEX('INPP base jul 2019'!$C$9:$N$1048576,MATCH('INPP ponderado'!$B126,'INPP base jul 2019'!$B$9:$B$1048576,0),MATCH('INPP ponderado'!M$10,'INPP base jul 2019'!$C$8:$N$8,0)),5)</f>
        <v>91.063379999999995</v>
      </c>
      <c r="N126" s="260">
        <f>ROUND(INDEX('INPP base jul 2019'!$C$9:$N$1048576,MATCH('INPP ponderado'!$B126,'INPP base jul 2019'!$B$9:$B$1048576,0),MATCH('INPP ponderado'!N$10,'INPP base jul 2019'!$C$8:$N$8,0)),5)</f>
        <v>88.546660000000003</v>
      </c>
      <c r="O126" s="260">
        <f t="shared" si="1"/>
        <v>87.107089999999999</v>
      </c>
      <c r="P126" s="261"/>
      <c r="Q126" s="261"/>
      <c r="R126" s="262"/>
      <c r="S126" s="263"/>
    </row>
    <row r="127" spans="1:19" s="264" customFormat="1" x14ac:dyDescent="0.3">
      <c r="A127" s="258"/>
      <c r="B127" s="259">
        <v>42614</v>
      </c>
      <c r="C127" s="260">
        <f>ROUND(INDEX('INPP base jul 2019'!$C$9:$N$1048576,MATCH('INPP ponderado'!$B127,'INPP base jul 2019'!$B$9:$B$1048576,0),MATCH('INPP ponderado'!C$10,'INPP base jul 2019'!$C$8:$N$8,0)),5)</f>
        <v>81.568700000000007</v>
      </c>
      <c r="D127" s="260">
        <f>ROUND(INDEX('INPP base jul 2019'!$C$9:$N$1048576,MATCH('INPP ponderado'!$B127,'INPP base jul 2019'!$B$9:$B$1048576,0),MATCH('INPP ponderado'!D$10,'INPP base jul 2019'!$C$8:$N$8,0)),5)</f>
        <v>83.351479999999995</v>
      </c>
      <c r="E127" s="260">
        <f>ROUND(INDEX('INPP base jul 2019'!$C$9:$N$1048576,MATCH('INPP ponderado'!$B127,'INPP base jul 2019'!$B$9:$B$1048576,0),MATCH('INPP ponderado'!E$10,'INPP base jul 2019'!$C$8:$N$8,0)),5)</f>
        <v>86.017139999999998</v>
      </c>
      <c r="F127" s="260">
        <f>ROUND(INDEX('INPP base jul 2019'!$C$9:$N$1048576,MATCH('INPP ponderado'!$B127,'INPP base jul 2019'!$B$9:$B$1048576,0),MATCH('INPP ponderado'!F$10,'INPP base jul 2019'!$C$8:$N$8,0)),5)</f>
        <v>85.367609999999999</v>
      </c>
      <c r="G127" s="260">
        <f>ROUND(INDEX('INPP base jul 2019'!$C$9:$N$1048576,MATCH('INPP ponderado'!$B127,'INPP base jul 2019'!$B$9:$B$1048576,0),MATCH('INPP ponderado'!G$10,'INPP base jul 2019'!$C$8:$N$8,0)),5)</f>
        <v>87.996430000000004</v>
      </c>
      <c r="H127" s="260">
        <f>ROUND(INDEX('INPP base jul 2019'!$C$9:$N$1048576,MATCH('INPP ponderado'!$B127,'INPP base jul 2019'!$B$9:$B$1048576,0),MATCH('INPP ponderado'!H$10,'INPP base jul 2019'!$C$8:$N$8,0)),5)</f>
        <v>87.741299999999995</v>
      </c>
      <c r="I127" s="260">
        <f>ROUND(INDEX('INPP base jul 2019'!$C$9:$N$1048576,MATCH('INPP ponderado'!$B127,'INPP base jul 2019'!$B$9:$B$1048576,0),MATCH('INPP ponderado'!I$10,'INPP base jul 2019'!$C$8:$N$8,0)),5)</f>
        <v>85.431849999999997</v>
      </c>
      <c r="J127" s="260">
        <f>ROUND(INDEX('INPP base jul 2019'!$C$9:$N$1048576,MATCH('INPP ponderado'!$B127,'INPP base jul 2019'!$B$9:$B$1048576,0),MATCH('INPP ponderado'!J$10,'INPP base jul 2019'!$C$8:$N$8,0)),5)</f>
        <v>92.189419999999998</v>
      </c>
      <c r="K127" s="260">
        <f>ROUND(INDEX('INPP base jul 2019'!$C$9:$N$1048576,MATCH('INPP ponderado'!$B127,'INPP base jul 2019'!$B$9:$B$1048576,0),MATCH('INPP ponderado'!K$10,'INPP base jul 2019'!$C$8:$N$8,0)),5)</f>
        <v>94.817809999999994</v>
      </c>
      <c r="L127" s="260">
        <f>ROUND(INDEX('INPP base jul 2019'!$C$9:$N$1048576,MATCH('INPP ponderado'!$B127,'INPP base jul 2019'!$B$9:$B$1048576,0),MATCH('INPP ponderado'!L$10,'INPP base jul 2019'!$C$8:$N$8,0)),5)</f>
        <v>86.3506</v>
      </c>
      <c r="M127" s="260">
        <f>ROUND(INDEX('INPP base jul 2019'!$C$9:$N$1048576,MATCH('INPP ponderado'!$B127,'INPP base jul 2019'!$B$9:$B$1048576,0),MATCH('INPP ponderado'!M$10,'INPP base jul 2019'!$C$8:$N$8,0)),5)</f>
        <v>92.585679999999996</v>
      </c>
      <c r="N127" s="260">
        <f>ROUND(INDEX('INPP base jul 2019'!$C$9:$N$1048576,MATCH('INPP ponderado'!$B127,'INPP base jul 2019'!$B$9:$B$1048576,0),MATCH('INPP ponderado'!N$10,'INPP base jul 2019'!$C$8:$N$8,0)),5)</f>
        <v>90.066270000000003</v>
      </c>
      <c r="O127" s="260">
        <f t="shared" si="1"/>
        <v>88.246690000000001</v>
      </c>
      <c r="P127" s="261"/>
      <c r="Q127" s="261"/>
      <c r="R127" s="262"/>
      <c r="S127" s="263"/>
    </row>
    <row r="128" spans="1:19" s="264" customFormat="1" x14ac:dyDescent="0.3">
      <c r="A128" s="258"/>
      <c r="B128" s="259">
        <v>42644</v>
      </c>
      <c r="C128" s="260">
        <f>ROUND(INDEX('INPP base jul 2019'!$C$9:$N$1048576,MATCH('INPP ponderado'!$B128,'INPP base jul 2019'!$B$9:$B$1048576,0),MATCH('INPP ponderado'!C$10,'INPP base jul 2019'!$C$8:$N$8,0)),5)</f>
        <v>82.162890000000004</v>
      </c>
      <c r="D128" s="260">
        <f>ROUND(INDEX('INPP base jul 2019'!$C$9:$N$1048576,MATCH('INPP ponderado'!$B128,'INPP base jul 2019'!$B$9:$B$1048576,0),MATCH('INPP ponderado'!D$10,'INPP base jul 2019'!$C$8:$N$8,0)),5)</f>
        <v>83.729280000000003</v>
      </c>
      <c r="E128" s="260">
        <f>ROUND(INDEX('INPP base jul 2019'!$C$9:$N$1048576,MATCH('INPP ponderado'!$B128,'INPP base jul 2019'!$B$9:$B$1048576,0),MATCH('INPP ponderado'!E$10,'INPP base jul 2019'!$C$8:$N$8,0)),5)</f>
        <v>87.56738</v>
      </c>
      <c r="F128" s="260">
        <f>ROUND(INDEX('INPP base jul 2019'!$C$9:$N$1048576,MATCH('INPP ponderado'!$B128,'INPP base jul 2019'!$B$9:$B$1048576,0),MATCH('INPP ponderado'!F$10,'INPP base jul 2019'!$C$8:$N$8,0)),5)</f>
        <v>85.107889999999998</v>
      </c>
      <c r="G128" s="260">
        <f>ROUND(INDEX('INPP base jul 2019'!$C$9:$N$1048576,MATCH('INPP ponderado'!$B128,'INPP base jul 2019'!$B$9:$B$1048576,0),MATCH('INPP ponderado'!G$10,'INPP base jul 2019'!$C$8:$N$8,0)),5)</f>
        <v>88.211789999999993</v>
      </c>
      <c r="H128" s="260">
        <f>ROUND(INDEX('INPP base jul 2019'!$C$9:$N$1048576,MATCH('INPP ponderado'!$B128,'INPP base jul 2019'!$B$9:$B$1048576,0),MATCH('INPP ponderado'!H$10,'INPP base jul 2019'!$C$8:$N$8,0)),5)</f>
        <v>85.961569999999995</v>
      </c>
      <c r="I128" s="260">
        <f>ROUND(INDEX('INPP base jul 2019'!$C$9:$N$1048576,MATCH('INPP ponderado'!$B128,'INPP base jul 2019'!$B$9:$B$1048576,0),MATCH('INPP ponderado'!I$10,'INPP base jul 2019'!$C$8:$N$8,0)),5)</f>
        <v>85.289820000000006</v>
      </c>
      <c r="J128" s="260">
        <f>ROUND(INDEX('INPP base jul 2019'!$C$9:$N$1048576,MATCH('INPP ponderado'!$B128,'INPP base jul 2019'!$B$9:$B$1048576,0),MATCH('INPP ponderado'!J$10,'INPP base jul 2019'!$C$8:$N$8,0)),5)</f>
        <v>91.905190000000005</v>
      </c>
      <c r="K128" s="260">
        <f>ROUND(INDEX('INPP base jul 2019'!$C$9:$N$1048576,MATCH('INPP ponderado'!$B128,'INPP base jul 2019'!$B$9:$B$1048576,0),MATCH('INPP ponderado'!K$10,'INPP base jul 2019'!$C$8:$N$8,0)),5)</f>
        <v>94.473330000000004</v>
      </c>
      <c r="L128" s="260">
        <f>ROUND(INDEX('INPP base jul 2019'!$C$9:$N$1048576,MATCH('INPP ponderado'!$B128,'INPP base jul 2019'!$B$9:$B$1048576,0),MATCH('INPP ponderado'!L$10,'INPP base jul 2019'!$C$8:$N$8,0)),5)</f>
        <v>86.473569999999995</v>
      </c>
      <c r="M128" s="260">
        <f>ROUND(INDEX('INPP base jul 2019'!$C$9:$N$1048576,MATCH('INPP ponderado'!$B128,'INPP base jul 2019'!$B$9:$B$1048576,0),MATCH('INPP ponderado'!M$10,'INPP base jul 2019'!$C$8:$N$8,0)),5)</f>
        <v>92.255619999999993</v>
      </c>
      <c r="N128" s="260">
        <f>ROUND(INDEX('INPP base jul 2019'!$C$9:$N$1048576,MATCH('INPP ponderado'!$B128,'INPP base jul 2019'!$B$9:$B$1048576,0),MATCH('INPP ponderado'!N$10,'INPP base jul 2019'!$C$8:$N$8,0)),5)</f>
        <v>89.978219999999993</v>
      </c>
      <c r="O128" s="260">
        <f t="shared" si="1"/>
        <v>88.247349999999997</v>
      </c>
      <c r="P128" s="261"/>
      <c r="Q128" s="261"/>
      <c r="R128" s="262"/>
      <c r="S128" s="263"/>
    </row>
    <row r="129" spans="1:19" s="264" customFormat="1" x14ac:dyDescent="0.3">
      <c r="A129" s="258"/>
      <c r="B129" s="259">
        <v>42675</v>
      </c>
      <c r="C129" s="260">
        <f>ROUND(INDEX('INPP base jul 2019'!$C$9:$N$1048576,MATCH('INPP ponderado'!$B129,'INPP base jul 2019'!$B$9:$B$1048576,0),MATCH('INPP ponderado'!C$10,'INPP base jul 2019'!$C$8:$N$8,0)),5)</f>
        <v>82.261430000000004</v>
      </c>
      <c r="D129" s="260">
        <f>ROUND(INDEX('INPP base jul 2019'!$C$9:$N$1048576,MATCH('INPP ponderado'!$B129,'INPP base jul 2019'!$B$9:$B$1048576,0),MATCH('INPP ponderado'!D$10,'INPP base jul 2019'!$C$8:$N$8,0)),5)</f>
        <v>84.451400000000007</v>
      </c>
      <c r="E129" s="260">
        <f>ROUND(INDEX('INPP base jul 2019'!$C$9:$N$1048576,MATCH('INPP ponderado'!$B129,'INPP base jul 2019'!$B$9:$B$1048576,0),MATCH('INPP ponderado'!E$10,'INPP base jul 2019'!$C$8:$N$8,0)),5)</f>
        <v>89.375039999999998</v>
      </c>
      <c r="F129" s="260">
        <f>ROUND(INDEX('INPP base jul 2019'!$C$9:$N$1048576,MATCH('INPP ponderado'!$B129,'INPP base jul 2019'!$B$9:$B$1048576,0),MATCH('INPP ponderado'!F$10,'INPP base jul 2019'!$C$8:$N$8,0)),5)</f>
        <v>86.352620000000002</v>
      </c>
      <c r="G129" s="260">
        <f>ROUND(INDEX('INPP base jul 2019'!$C$9:$N$1048576,MATCH('INPP ponderado'!$B129,'INPP base jul 2019'!$B$9:$B$1048576,0),MATCH('INPP ponderado'!G$10,'INPP base jul 2019'!$C$8:$N$8,0)),5)</f>
        <v>88.611580000000004</v>
      </c>
      <c r="H129" s="260">
        <f>ROUND(INDEX('INPP base jul 2019'!$C$9:$N$1048576,MATCH('INPP ponderado'!$B129,'INPP base jul 2019'!$B$9:$B$1048576,0),MATCH('INPP ponderado'!H$10,'INPP base jul 2019'!$C$8:$N$8,0)),5)</f>
        <v>88.562539999999998</v>
      </c>
      <c r="I129" s="260">
        <f>ROUND(INDEX('INPP base jul 2019'!$C$9:$N$1048576,MATCH('INPP ponderado'!$B129,'INPP base jul 2019'!$B$9:$B$1048576,0),MATCH('INPP ponderado'!I$10,'INPP base jul 2019'!$C$8:$N$8,0)),5)</f>
        <v>86.380660000000006</v>
      </c>
      <c r="J129" s="260">
        <f>ROUND(INDEX('INPP base jul 2019'!$C$9:$N$1048576,MATCH('INPP ponderado'!$B129,'INPP base jul 2019'!$B$9:$B$1048576,0),MATCH('INPP ponderado'!J$10,'INPP base jul 2019'!$C$8:$N$8,0)),5)</f>
        <v>93.89958</v>
      </c>
      <c r="K129" s="260">
        <f>ROUND(INDEX('INPP base jul 2019'!$C$9:$N$1048576,MATCH('INPP ponderado'!$B129,'INPP base jul 2019'!$B$9:$B$1048576,0),MATCH('INPP ponderado'!K$10,'INPP base jul 2019'!$C$8:$N$8,0)),5)</f>
        <v>97.128159999999994</v>
      </c>
      <c r="L129" s="260">
        <f>ROUND(INDEX('INPP base jul 2019'!$C$9:$N$1048576,MATCH('INPP ponderado'!$B129,'INPP base jul 2019'!$B$9:$B$1048576,0),MATCH('INPP ponderado'!L$10,'INPP base jul 2019'!$C$8:$N$8,0)),5)</f>
        <v>88.548900000000003</v>
      </c>
      <c r="M129" s="260">
        <f>ROUND(INDEX('INPP base jul 2019'!$C$9:$N$1048576,MATCH('INPP ponderado'!$B129,'INPP base jul 2019'!$B$9:$B$1048576,0),MATCH('INPP ponderado'!M$10,'INPP base jul 2019'!$C$8:$N$8,0)),5)</f>
        <v>94.390709999999999</v>
      </c>
      <c r="N129" s="260">
        <f>ROUND(INDEX('INPP base jul 2019'!$C$9:$N$1048576,MATCH('INPP ponderado'!$B129,'INPP base jul 2019'!$B$9:$B$1048576,0),MATCH('INPP ponderado'!N$10,'INPP base jul 2019'!$C$8:$N$8,0)),5)</f>
        <v>91.279759999999996</v>
      </c>
      <c r="O129" s="260">
        <f t="shared" si="1"/>
        <v>89.805099999999996</v>
      </c>
      <c r="P129" s="261"/>
      <c r="Q129" s="261"/>
      <c r="R129" s="262"/>
      <c r="S129" s="263"/>
    </row>
    <row r="130" spans="1:19" s="264" customFormat="1" x14ac:dyDescent="0.3">
      <c r="A130" s="258"/>
      <c r="B130" s="259">
        <v>42705</v>
      </c>
      <c r="C130" s="260">
        <f>ROUND(INDEX('INPP base jul 2019'!$C$9:$N$1048576,MATCH('INPP ponderado'!$B130,'INPP base jul 2019'!$B$9:$B$1048576,0),MATCH('INPP ponderado'!C$10,'INPP base jul 2019'!$C$8:$N$8,0)),5)</f>
        <v>83.272149999999996</v>
      </c>
      <c r="D130" s="260">
        <f>ROUND(INDEX('INPP base jul 2019'!$C$9:$N$1048576,MATCH('INPP ponderado'!$B130,'INPP base jul 2019'!$B$9:$B$1048576,0),MATCH('INPP ponderado'!D$10,'INPP base jul 2019'!$C$8:$N$8,0)),5)</f>
        <v>84.716899999999995</v>
      </c>
      <c r="E130" s="260">
        <f>ROUND(INDEX('INPP base jul 2019'!$C$9:$N$1048576,MATCH('INPP ponderado'!$B130,'INPP base jul 2019'!$B$9:$B$1048576,0),MATCH('INPP ponderado'!E$10,'INPP base jul 2019'!$C$8:$N$8,0)),5)</f>
        <v>91.045749999999998</v>
      </c>
      <c r="F130" s="260">
        <f>ROUND(INDEX('INPP base jul 2019'!$C$9:$N$1048576,MATCH('INPP ponderado'!$B130,'INPP base jul 2019'!$B$9:$B$1048576,0),MATCH('INPP ponderado'!F$10,'INPP base jul 2019'!$C$8:$N$8,0)),5)</f>
        <v>87.850960000000001</v>
      </c>
      <c r="G130" s="260">
        <f>ROUND(INDEX('INPP base jul 2019'!$C$9:$N$1048576,MATCH('INPP ponderado'!$B130,'INPP base jul 2019'!$B$9:$B$1048576,0),MATCH('INPP ponderado'!G$10,'INPP base jul 2019'!$C$8:$N$8,0)),5)</f>
        <v>88.823660000000004</v>
      </c>
      <c r="H130" s="260">
        <f>ROUND(INDEX('INPP base jul 2019'!$C$9:$N$1048576,MATCH('INPP ponderado'!$B130,'INPP base jul 2019'!$B$9:$B$1048576,0),MATCH('INPP ponderado'!H$10,'INPP base jul 2019'!$C$8:$N$8,0)),5)</f>
        <v>88.970780000000005</v>
      </c>
      <c r="I130" s="260">
        <f>ROUND(INDEX('INPP base jul 2019'!$C$9:$N$1048576,MATCH('INPP ponderado'!$B130,'INPP base jul 2019'!$B$9:$B$1048576,0),MATCH('INPP ponderado'!I$10,'INPP base jul 2019'!$C$8:$N$8,0)),5)</f>
        <v>87.248620000000003</v>
      </c>
      <c r="J130" s="260">
        <f>ROUND(INDEX('INPP base jul 2019'!$C$9:$N$1048576,MATCH('INPP ponderado'!$B130,'INPP base jul 2019'!$B$9:$B$1048576,0),MATCH('INPP ponderado'!J$10,'INPP base jul 2019'!$C$8:$N$8,0)),5)</f>
        <v>95.667950000000005</v>
      </c>
      <c r="K130" s="260">
        <f>ROUND(INDEX('INPP base jul 2019'!$C$9:$N$1048576,MATCH('INPP ponderado'!$B130,'INPP base jul 2019'!$B$9:$B$1048576,0),MATCH('INPP ponderado'!K$10,'INPP base jul 2019'!$C$8:$N$8,0)),5)</f>
        <v>98.684470000000005</v>
      </c>
      <c r="L130" s="260">
        <f>ROUND(INDEX('INPP base jul 2019'!$C$9:$N$1048576,MATCH('INPP ponderado'!$B130,'INPP base jul 2019'!$B$9:$B$1048576,0),MATCH('INPP ponderado'!L$10,'INPP base jul 2019'!$C$8:$N$8,0)),5)</f>
        <v>89.613129999999998</v>
      </c>
      <c r="M130" s="260">
        <f>ROUND(INDEX('INPP base jul 2019'!$C$9:$N$1048576,MATCH('INPP ponderado'!$B130,'INPP base jul 2019'!$B$9:$B$1048576,0),MATCH('INPP ponderado'!M$10,'INPP base jul 2019'!$C$8:$N$8,0)),5)</f>
        <v>96.194879999999998</v>
      </c>
      <c r="N130" s="260">
        <f>ROUND(INDEX('INPP base jul 2019'!$C$9:$N$1048576,MATCH('INPP ponderado'!$B130,'INPP base jul 2019'!$B$9:$B$1048576,0),MATCH('INPP ponderado'!N$10,'INPP base jul 2019'!$C$8:$N$8,0)),5)</f>
        <v>92.206900000000005</v>
      </c>
      <c r="O130" s="260">
        <f t="shared" si="1"/>
        <v>91.140749999999997</v>
      </c>
      <c r="P130" s="261"/>
      <c r="Q130" s="261"/>
      <c r="R130" s="262"/>
      <c r="S130" s="263"/>
    </row>
    <row r="131" spans="1:19" s="264" customFormat="1" x14ac:dyDescent="0.3">
      <c r="A131" s="258"/>
      <c r="B131" s="259">
        <v>42736</v>
      </c>
      <c r="C131" s="260">
        <f>ROUND(INDEX('INPP base jul 2019'!$C$9:$N$1048576,MATCH('INPP ponderado'!$B131,'INPP base jul 2019'!$B$9:$B$1048576,0),MATCH('INPP ponderado'!C$10,'INPP base jul 2019'!$C$8:$N$8,0)),5)</f>
        <v>85.602630000000005</v>
      </c>
      <c r="D131" s="260">
        <f>ROUND(INDEX('INPP base jul 2019'!$C$9:$N$1048576,MATCH('INPP ponderado'!$B131,'INPP base jul 2019'!$B$9:$B$1048576,0),MATCH('INPP ponderado'!D$10,'INPP base jul 2019'!$C$8:$N$8,0)),5)</f>
        <v>87.517430000000004</v>
      </c>
      <c r="E131" s="260">
        <f>ROUND(INDEX('INPP base jul 2019'!$C$9:$N$1048576,MATCH('INPP ponderado'!$B131,'INPP base jul 2019'!$B$9:$B$1048576,0),MATCH('INPP ponderado'!E$10,'INPP base jul 2019'!$C$8:$N$8,0)),5)</f>
        <v>95.145880000000005</v>
      </c>
      <c r="F131" s="260">
        <f>ROUND(INDEX('INPP base jul 2019'!$C$9:$N$1048576,MATCH('INPP ponderado'!$B131,'INPP base jul 2019'!$B$9:$B$1048576,0),MATCH('INPP ponderado'!F$10,'INPP base jul 2019'!$C$8:$N$8,0)),5)</f>
        <v>90.276910000000001</v>
      </c>
      <c r="G131" s="260">
        <f>ROUND(INDEX('INPP base jul 2019'!$C$9:$N$1048576,MATCH('INPP ponderado'!$B131,'INPP base jul 2019'!$B$9:$B$1048576,0),MATCH('INPP ponderado'!G$10,'INPP base jul 2019'!$C$8:$N$8,0)),5)</f>
        <v>90.826170000000005</v>
      </c>
      <c r="H131" s="260">
        <f>ROUND(INDEX('INPP base jul 2019'!$C$9:$N$1048576,MATCH('INPP ponderado'!$B131,'INPP base jul 2019'!$B$9:$B$1048576,0),MATCH('INPP ponderado'!H$10,'INPP base jul 2019'!$C$8:$N$8,0)),5)</f>
        <v>93.232799999999997</v>
      </c>
      <c r="I131" s="260">
        <f>ROUND(INDEX('INPP base jul 2019'!$C$9:$N$1048576,MATCH('INPP ponderado'!$B131,'INPP base jul 2019'!$B$9:$B$1048576,0),MATCH('INPP ponderado'!I$10,'INPP base jul 2019'!$C$8:$N$8,0)),5)</f>
        <v>89.493719999999996</v>
      </c>
      <c r="J131" s="260">
        <f>ROUND(INDEX('INPP base jul 2019'!$C$9:$N$1048576,MATCH('INPP ponderado'!$B131,'INPP base jul 2019'!$B$9:$B$1048576,0),MATCH('INPP ponderado'!J$10,'INPP base jul 2019'!$C$8:$N$8,0)),5)</f>
        <v>98.207319999999996</v>
      </c>
      <c r="K131" s="260">
        <f>ROUND(INDEX('INPP base jul 2019'!$C$9:$N$1048576,MATCH('INPP ponderado'!$B131,'INPP base jul 2019'!$B$9:$B$1048576,0),MATCH('INPP ponderado'!K$10,'INPP base jul 2019'!$C$8:$N$8,0)),5)</f>
        <v>101.95762999999999</v>
      </c>
      <c r="L131" s="260">
        <f>ROUND(INDEX('INPP base jul 2019'!$C$9:$N$1048576,MATCH('INPP ponderado'!$B131,'INPP base jul 2019'!$B$9:$B$1048576,0),MATCH('INPP ponderado'!L$10,'INPP base jul 2019'!$C$8:$N$8,0)),5)</f>
        <v>92.140330000000006</v>
      </c>
      <c r="M131" s="260">
        <f>ROUND(INDEX('INPP base jul 2019'!$C$9:$N$1048576,MATCH('INPP ponderado'!$B131,'INPP base jul 2019'!$B$9:$B$1048576,0),MATCH('INPP ponderado'!M$10,'INPP base jul 2019'!$C$8:$N$8,0)),5)</f>
        <v>98.143770000000004</v>
      </c>
      <c r="N131" s="260">
        <f>ROUND(INDEX('INPP base jul 2019'!$C$9:$N$1048576,MATCH('INPP ponderado'!$B131,'INPP base jul 2019'!$B$9:$B$1048576,0),MATCH('INPP ponderado'!N$10,'INPP base jul 2019'!$C$8:$N$8,0)),5)</f>
        <v>94.428479999999993</v>
      </c>
      <c r="O131" s="260">
        <f t="shared" si="1"/>
        <v>93.716399999999993</v>
      </c>
      <c r="P131" s="265"/>
      <c r="Q131" s="261"/>
      <c r="R131" s="262"/>
      <c r="S131" s="263"/>
    </row>
    <row r="132" spans="1:19" s="264" customFormat="1" x14ac:dyDescent="0.3">
      <c r="A132" s="258"/>
      <c r="B132" s="259">
        <v>42767</v>
      </c>
      <c r="C132" s="260">
        <f>ROUND(INDEX('INPP base jul 2019'!$C$9:$N$1048576,MATCH('INPP ponderado'!$B132,'INPP base jul 2019'!$B$9:$B$1048576,0),MATCH('INPP ponderado'!C$10,'INPP base jul 2019'!$C$8:$N$8,0)),5)</f>
        <v>87.765699999999995</v>
      </c>
      <c r="D132" s="260">
        <f>ROUND(INDEX('INPP base jul 2019'!$C$9:$N$1048576,MATCH('INPP ponderado'!$B132,'INPP base jul 2019'!$B$9:$B$1048576,0),MATCH('INPP ponderado'!D$10,'INPP base jul 2019'!$C$8:$N$8,0)),5)</f>
        <v>90.924239999999998</v>
      </c>
      <c r="E132" s="260">
        <f>ROUND(INDEX('INPP base jul 2019'!$C$9:$N$1048576,MATCH('INPP ponderado'!$B132,'INPP base jul 2019'!$B$9:$B$1048576,0),MATCH('INPP ponderado'!E$10,'INPP base jul 2019'!$C$8:$N$8,0)),5)</f>
        <v>97.490780000000001</v>
      </c>
      <c r="F132" s="260">
        <f>ROUND(INDEX('INPP base jul 2019'!$C$9:$N$1048576,MATCH('INPP ponderado'!$B132,'INPP base jul 2019'!$B$9:$B$1048576,0),MATCH('INPP ponderado'!F$10,'INPP base jul 2019'!$C$8:$N$8,0)),5)</f>
        <v>89.887110000000007</v>
      </c>
      <c r="G132" s="260">
        <f>ROUND(INDEX('INPP base jul 2019'!$C$9:$N$1048576,MATCH('INPP ponderado'!$B132,'INPP base jul 2019'!$B$9:$B$1048576,0),MATCH('INPP ponderado'!G$10,'INPP base jul 2019'!$C$8:$N$8,0)),5)</f>
        <v>92.102080000000001</v>
      </c>
      <c r="H132" s="260">
        <f>ROUND(INDEX('INPP base jul 2019'!$C$9:$N$1048576,MATCH('INPP ponderado'!$B132,'INPP base jul 2019'!$B$9:$B$1048576,0),MATCH('INPP ponderado'!H$10,'INPP base jul 2019'!$C$8:$N$8,0)),5)</f>
        <v>94.516949999999994</v>
      </c>
      <c r="I132" s="260">
        <f>ROUND(INDEX('INPP base jul 2019'!$C$9:$N$1048576,MATCH('INPP ponderado'!$B132,'INPP base jul 2019'!$B$9:$B$1048576,0),MATCH('INPP ponderado'!I$10,'INPP base jul 2019'!$C$8:$N$8,0)),5)</f>
        <v>89.811040000000006</v>
      </c>
      <c r="J132" s="260">
        <f>ROUND(INDEX('INPP base jul 2019'!$C$9:$N$1048576,MATCH('INPP ponderado'!$B132,'INPP base jul 2019'!$B$9:$B$1048576,0),MATCH('INPP ponderado'!J$10,'INPP base jul 2019'!$C$8:$N$8,0)),5)</f>
        <v>95.936670000000007</v>
      </c>
      <c r="K132" s="260">
        <f>ROUND(INDEX('INPP base jul 2019'!$C$9:$N$1048576,MATCH('INPP ponderado'!$B132,'INPP base jul 2019'!$B$9:$B$1048576,0),MATCH('INPP ponderado'!K$10,'INPP base jul 2019'!$C$8:$N$8,0)),5)</f>
        <v>99.572159999999997</v>
      </c>
      <c r="L132" s="260">
        <f>ROUND(INDEX('INPP base jul 2019'!$C$9:$N$1048576,MATCH('INPP ponderado'!$B132,'INPP base jul 2019'!$B$9:$B$1048576,0),MATCH('INPP ponderado'!L$10,'INPP base jul 2019'!$C$8:$N$8,0)),5)</f>
        <v>90.836640000000003</v>
      </c>
      <c r="M132" s="260">
        <f>ROUND(INDEX('INPP base jul 2019'!$C$9:$N$1048576,MATCH('INPP ponderado'!$B132,'INPP base jul 2019'!$B$9:$B$1048576,0),MATCH('INPP ponderado'!M$10,'INPP base jul 2019'!$C$8:$N$8,0)),5)</f>
        <v>97.010080000000002</v>
      </c>
      <c r="N132" s="260">
        <f>ROUND(INDEX('INPP base jul 2019'!$C$9:$N$1048576,MATCH('INPP ponderado'!$B132,'INPP base jul 2019'!$B$9:$B$1048576,0),MATCH('INPP ponderado'!N$10,'INPP base jul 2019'!$C$8:$N$8,0)),5)</f>
        <v>94.003839999999997</v>
      </c>
      <c r="O132" s="260">
        <f t="shared" si="1"/>
        <v>93.799210000000002</v>
      </c>
      <c r="P132" s="265"/>
      <c r="Q132" s="261"/>
      <c r="R132" s="262"/>
      <c r="S132" s="263"/>
    </row>
    <row r="133" spans="1:19" s="264" customFormat="1" x14ac:dyDescent="0.3">
      <c r="A133" s="258"/>
      <c r="B133" s="259">
        <v>42795</v>
      </c>
      <c r="C133" s="260">
        <f>ROUND(INDEX('INPP base jul 2019'!$C$9:$N$1048576,MATCH('INPP ponderado'!$B133,'INPP base jul 2019'!$B$9:$B$1048576,0),MATCH('INPP ponderado'!C$10,'INPP base jul 2019'!$C$8:$N$8,0)),5)</f>
        <v>88.509510000000006</v>
      </c>
      <c r="D133" s="260">
        <f>ROUND(INDEX('INPP base jul 2019'!$C$9:$N$1048576,MATCH('INPP ponderado'!$B133,'INPP base jul 2019'!$B$9:$B$1048576,0),MATCH('INPP ponderado'!D$10,'INPP base jul 2019'!$C$8:$N$8,0)),5)</f>
        <v>91.326229999999995</v>
      </c>
      <c r="E133" s="260">
        <f>ROUND(INDEX('INPP base jul 2019'!$C$9:$N$1048576,MATCH('INPP ponderado'!$B133,'INPP base jul 2019'!$B$9:$B$1048576,0),MATCH('INPP ponderado'!E$10,'INPP base jul 2019'!$C$8:$N$8,0)),5)</f>
        <v>96.27946</v>
      </c>
      <c r="F133" s="260">
        <f>ROUND(INDEX('INPP base jul 2019'!$C$9:$N$1048576,MATCH('INPP ponderado'!$B133,'INPP base jul 2019'!$B$9:$B$1048576,0),MATCH('INPP ponderado'!F$10,'INPP base jul 2019'!$C$8:$N$8,0)),5)</f>
        <v>90.217560000000006</v>
      </c>
      <c r="G133" s="260">
        <f>ROUND(INDEX('INPP base jul 2019'!$C$9:$N$1048576,MATCH('INPP ponderado'!$B133,'INPP base jul 2019'!$B$9:$B$1048576,0),MATCH('INPP ponderado'!G$10,'INPP base jul 2019'!$C$8:$N$8,0)),5)</f>
        <v>92.310379999999995</v>
      </c>
      <c r="H133" s="260">
        <f>ROUND(INDEX('INPP base jul 2019'!$C$9:$N$1048576,MATCH('INPP ponderado'!$B133,'INPP base jul 2019'!$B$9:$B$1048576,0),MATCH('INPP ponderado'!H$10,'INPP base jul 2019'!$C$8:$N$8,0)),5)</f>
        <v>93.563749999999999</v>
      </c>
      <c r="I133" s="260">
        <f>ROUND(INDEX('INPP base jul 2019'!$C$9:$N$1048576,MATCH('INPP ponderado'!$B133,'INPP base jul 2019'!$B$9:$B$1048576,0),MATCH('INPP ponderado'!I$10,'INPP base jul 2019'!$C$8:$N$8,0)),5)</f>
        <v>89.818740000000005</v>
      </c>
      <c r="J133" s="260">
        <f>ROUND(INDEX('INPP base jul 2019'!$C$9:$N$1048576,MATCH('INPP ponderado'!$B133,'INPP base jul 2019'!$B$9:$B$1048576,0),MATCH('INPP ponderado'!J$10,'INPP base jul 2019'!$C$8:$N$8,0)),5)</f>
        <v>94.260360000000006</v>
      </c>
      <c r="K133" s="260">
        <f>ROUND(INDEX('INPP base jul 2019'!$C$9:$N$1048576,MATCH('INPP ponderado'!$B133,'INPP base jul 2019'!$B$9:$B$1048576,0),MATCH('INPP ponderado'!K$10,'INPP base jul 2019'!$C$8:$N$8,0)),5)</f>
        <v>97.377449999999996</v>
      </c>
      <c r="L133" s="260">
        <f>ROUND(INDEX('INPP base jul 2019'!$C$9:$N$1048576,MATCH('INPP ponderado'!$B133,'INPP base jul 2019'!$B$9:$B$1048576,0),MATCH('INPP ponderado'!L$10,'INPP base jul 2019'!$C$8:$N$8,0)),5)</f>
        <v>89.283529999999999</v>
      </c>
      <c r="M133" s="260">
        <f>ROUND(INDEX('INPP base jul 2019'!$C$9:$N$1048576,MATCH('INPP ponderado'!$B133,'INPP base jul 2019'!$B$9:$B$1048576,0),MATCH('INPP ponderado'!M$10,'INPP base jul 2019'!$C$8:$N$8,0)),5)</f>
        <v>95.220579999999998</v>
      </c>
      <c r="N133" s="260">
        <f>ROUND(INDEX('INPP base jul 2019'!$C$9:$N$1048576,MATCH('INPP ponderado'!$B133,'INPP base jul 2019'!$B$9:$B$1048576,0),MATCH('INPP ponderado'!N$10,'INPP base jul 2019'!$C$8:$N$8,0)),5)</f>
        <v>92.738600000000005</v>
      </c>
      <c r="O133" s="260">
        <f t="shared" si="1"/>
        <v>92.909909999999996</v>
      </c>
      <c r="P133" s="265"/>
      <c r="Q133" s="261"/>
      <c r="R133" s="262"/>
      <c r="S133" s="263"/>
    </row>
    <row r="134" spans="1:19" s="264" customFormat="1" x14ac:dyDescent="0.3">
      <c r="A134" s="258"/>
      <c r="B134" s="259">
        <v>42826</v>
      </c>
      <c r="C134" s="260">
        <f>ROUND(INDEX('INPP base jul 2019'!$C$9:$N$1048576,MATCH('INPP ponderado'!$B134,'INPP base jul 2019'!$B$9:$B$1048576,0),MATCH('INPP ponderado'!C$10,'INPP base jul 2019'!$C$8:$N$8,0)),5)</f>
        <v>88.616810000000001</v>
      </c>
      <c r="D134" s="260">
        <f>ROUND(INDEX('INPP base jul 2019'!$C$9:$N$1048576,MATCH('INPP ponderado'!$B134,'INPP base jul 2019'!$B$9:$B$1048576,0),MATCH('INPP ponderado'!D$10,'INPP base jul 2019'!$C$8:$N$8,0)),5)</f>
        <v>90.854879999999994</v>
      </c>
      <c r="E134" s="260">
        <f>ROUND(INDEX('INPP base jul 2019'!$C$9:$N$1048576,MATCH('INPP ponderado'!$B134,'INPP base jul 2019'!$B$9:$B$1048576,0),MATCH('INPP ponderado'!E$10,'INPP base jul 2019'!$C$8:$N$8,0)),5)</f>
        <v>91.900880000000001</v>
      </c>
      <c r="F134" s="260">
        <f>ROUND(INDEX('INPP base jul 2019'!$C$9:$N$1048576,MATCH('INPP ponderado'!$B134,'INPP base jul 2019'!$B$9:$B$1048576,0),MATCH('INPP ponderado'!F$10,'INPP base jul 2019'!$C$8:$N$8,0)),5)</f>
        <v>89.848249999999993</v>
      </c>
      <c r="G134" s="260">
        <f>ROUND(INDEX('INPP base jul 2019'!$C$9:$N$1048576,MATCH('INPP ponderado'!$B134,'INPP base jul 2019'!$B$9:$B$1048576,0),MATCH('INPP ponderado'!G$10,'INPP base jul 2019'!$C$8:$N$8,0)),5)</f>
        <v>92.179609999999997</v>
      </c>
      <c r="H134" s="260">
        <f>ROUND(INDEX('INPP base jul 2019'!$C$9:$N$1048576,MATCH('INPP ponderado'!$B134,'INPP base jul 2019'!$B$9:$B$1048576,0),MATCH('INPP ponderado'!H$10,'INPP base jul 2019'!$C$8:$N$8,0)),5)</f>
        <v>92.415530000000004</v>
      </c>
      <c r="I134" s="260">
        <f>ROUND(INDEX('INPP base jul 2019'!$C$9:$N$1048576,MATCH('INPP ponderado'!$B134,'INPP base jul 2019'!$B$9:$B$1048576,0),MATCH('INPP ponderado'!I$10,'INPP base jul 2019'!$C$8:$N$8,0)),5)</f>
        <v>89.371459999999999</v>
      </c>
      <c r="J134" s="260">
        <f>ROUND(INDEX('INPP base jul 2019'!$C$9:$N$1048576,MATCH('INPP ponderado'!$B134,'INPP base jul 2019'!$B$9:$B$1048576,0),MATCH('INPP ponderado'!J$10,'INPP base jul 2019'!$C$8:$N$8,0)),5)</f>
        <v>92.866460000000004</v>
      </c>
      <c r="K134" s="260">
        <f>ROUND(INDEX('INPP base jul 2019'!$C$9:$N$1048576,MATCH('INPP ponderado'!$B134,'INPP base jul 2019'!$B$9:$B$1048576,0),MATCH('INPP ponderado'!K$10,'INPP base jul 2019'!$C$8:$N$8,0)),5)</f>
        <v>95.891599999999997</v>
      </c>
      <c r="L134" s="260">
        <f>ROUND(INDEX('INPP base jul 2019'!$C$9:$N$1048576,MATCH('INPP ponderado'!$B134,'INPP base jul 2019'!$B$9:$B$1048576,0),MATCH('INPP ponderado'!L$10,'INPP base jul 2019'!$C$8:$N$8,0)),5)</f>
        <v>90.405600000000007</v>
      </c>
      <c r="M134" s="260">
        <f>ROUND(INDEX('INPP base jul 2019'!$C$9:$N$1048576,MATCH('INPP ponderado'!$B134,'INPP base jul 2019'!$B$9:$B$1048576,0),MATCH('INPP ponderado'!M$10,'INPP base jul 2019'!$C$8:$N$8,0)),5)</f>
        <v>94.121830000000003</v>
      </c>
      <c r="N134" s="260">
        <f>ROUND(INDEX('INPP base jul 2019'!$C$9:$N$1048576,MATCH('INPP ponderado'!$B134,'INPP base jul 2019'!$B$9:$B$1048576,0),MATCH('INPP ponderado'!N$10,'INPP base jul 2019'!$C$8:$N$8,0)),5)</f>
        <v>92.123660000000001</v>
      </c>
      <c r="O134" s="260">
        <f t="shared" si="1"/>
        <v>92.001320000000007</v>
      </c>
      <c r="P134" s="265"/>
      <c r="Q134" s="261"/>
      <c r="R134" s="262"/>
      <c r="S134" s="263"/>
    </row>
    <row r="135" spans="1:19" s="264" customFormat="1" x14ac:dyDescent="0.3">
      <c r="A135" s="258"/>
      <c r="B135" s="259">
        <v>42856</v>
      </c>
      <c r="C135" s="260">
        <f>ROUND(INDEX('INPP base jul 2019'!$C$9:$N$1048576,MATCH('INPP ponderado'!$B135,'INPP base jul 2019'!$B$9:$B$1048576,0),MATCH('INPP ponderado'!C$10,'INPP base jul 2019'!$C$8:$N$8,0)),5)</f>
        <v>88.94547</v>
      </c>
      <c r="D135" s="260">
        <f>ROUND(INDEX('INPP base jul 2019'!$C$9:$N$1048576,MATCH('INPP ponderado'!$B135,'INPP base jul 2019'!$B$9:$B$1048576,0),MATCH('INPP ponderado'!D$10,'INPP base jul 2019'!$C$8:$N$8,0)),5)</f>
        <v>90.862849999999995</v>
      </c>
      <c r="E135" s="260">
        <f>ROUND(INDEX('INPP base jul 2019'!$C$9:$N$1048576,MATCH('INPP ponderado'!$B135,'INPP base jul 2019'!$B$9:$B$1048576,0),MATCH('INPP ponderado'!E$10,'INPP base jul 2019'!$C$8:$N$8,0)),5)</f>
        <v>91.572400000000002</v>
      </c>
      <c r="F135" s="260">
        <f>ROUND(INDEX('INPP base jul 2019'!$C$9:$N$1048576,MATCH('INPP ponderado'!$B135,'INPP base jul 2019'!$B$9:$B$1048576,0),MATCH('INPP ponderado'!F$10,'INPP base jul 2019'!$C$8:$N$8,0)),5)</f>
        <v>89.949629999999999</v>
      </c>
      <c r="G135" s="260">
        <f>ROUND(INDEX('INPP base jul 2019'!$C$9:$N$1048576,MATCH('INPP ponderado'!$B135,'INPP base jul 2019'!$B$9:$B$1048576,0),MATCH('INPP ponderado'!G$10,'INPP base jul 2019'!$C$8:$N$8,0)),5)</f>
        <v>92.894940000000005</v>
      </c>
      <c r="H135" s="260">
        <f>ROUND(INDEX('INPP base jul 2019'!$C$9:$N$1048576,MATCH('INPP ponderado'!$B135,'INPP base jul 2019'!$B$9:$B$1048576,0),MATCH('INPP ponderado'!H$10,'INPP base jul 2019'!$C$8:$N$8,0)),5)</f>
        <v>91.143659999999997</v>
      </c>
      <c r="I135" s="260">
        <f>ROUND(INDEX('INPP base jul 2019'!$C$9:$N$1048576,MATCH('INPP ponderado'!$B135,'INPP base jul 2019'!$B$9:$B$1048576,0),MATCH('INPP ponderado'!I$10,'INPP base jul 2019'!$C$8:$N$8,0)),5)</f>
        <v>89.179419999999993</v>
      </c>
      <c r="J135" s="260">
        <f>ROUND(INDEX('INPP base jul 2019'!$C$9:$N$1048576,MATCH('INPP ponderado'!$B135,'INPP base jul 2019'!$B$9:$B$1048576,0),MATCH('INPP ponderado'!J$10,'INPP base jul 2019'!$C$8:$N$8,0)),5)</f>
        <v>93.072540000000004</v>
      </c>
      <c r="K135" s="260">
        <f>ROUND(INDEX('INPP base jul 2019'!$C$9:$N$1048576,MATCH('INPP ponderado'!$B135,'INPP base jul 2019'!$B$9:$B$1048576,0),MATCH('INPP ponderado'!K$10,'INPP base jul 2019'!$C$8:$N$8,0)),5)</f>
        <v>96.417259999999999</v>
      </c>
      <c r="L135" s="260">
        <f>ROUND(INDEX('INPP base jul 2019'!$C$9:$N$1048576,MATCH('INPP ponderado'!$B135,'INPP base jul 2019'!$B$9:$B$1048576,0),MATCH('INPP ponderado'!L$10,'INPP base jul 2019'!$C$8:$N$8,0)),5)</f>
        <v>91.032550000000001</v>
      </c>
      <c r="M135" s="260">
        <f>ROUND(INDEX('INPP base jul 2019'!$C$9:$N$1048576,MATCH('INPP ponderado'!$B135,'INPP base jul 2019'!$B$9:$B$1048576,0),MATCH('INPP ponderado'!M$10,'INPP base jul 2019'!$C$8:$N$8,0)),5)</f>
        <v>94.282979999999995</v>
      </c>
      <c r="N135" s="260">
        <f>ROUND(INDEX('INPP base jul 2019'!$C$9:$N$1048576,MATCH('INPP ponderado'!$B135,'INPP base jul 2019'!$B$9:$B$1048576,0),MATCH('INPP ponderado'!N$10,'INPP base jul 2019'!$C$8:$N$8,0)),5)</f>
        <v>92.773269999999997</v>
      </c>
      <c r="O135" s="260">
        <f t="shared" si="1"/>
        <v>92.140280000000004</v>
      </c>
      <c r="P135" s="265"/>
      <c r="Q135" s="261"/>
      <c r="R135" s="262"/>
      <c r="S135" s="263"/>
    </row>
    <row r="136" spans="1:19" s="264" customFormat="1" x14ac:dyDescent="0.3">
      <c r="A136" s="258"/>
      <c r="B136" s="259">
        <v>42887</v>
      </c>
      <c r="C136" s="260">
        <f>ROUND(INDEX('INPP base jul 2019'!$C$9:$N$1048576,MATCH('INPP ponderado'!$B136,'INPP base jul 2019'!$B$9:$B$1048576,0),MATCH('INPP ponderado'!C$10,'INPP base jul 2019'!$C$8:$N$8,0)),5)</f>
        <v>88.96163</v>
      </c>
      <c r="D136" s="260">
        <f>ROUND(INDEX('INPP base jul 2019'!$C$9:$N$1048576,MATCH('INPP ponderado'!$B136,'INPP base jul 2019'!$B$9:$B$1048576,0),MATCH('INPP ponderado'!D$10,'INPP base jul 2019'!$C$8:$N$8,0)),5)</f>
        <v>91.568479999999994</v>
      </c>
      <c r="E136" s="260">
        <f>ROUND(INDEX('INPP base jul 2019'!$C$9:$N$1048576,MATCH('INPP ponderado'!$B136,'INPP base jul 2019'!$B$9:$B$1048576,0),MATCH('INPP ponderado'!E$10,'INPP base jul 2019'!$C$8:$N$8,0)),5)</f>
        <v>90.221360000000004</v>
      </c>
      <c r="F136" s="260">
        <f>ROUND(INDEX('INPP base jul 2019'!$C$9:$N$1048576,MATCH('INPP ponderado'!$B136,'INPP base jul 2019'!$B$9:$B$1048576,0),MATCH('INPP ponderado'!F$10,'INPP base jul 2019'!$C$8:$N$8,0)),5)</f>
        <v>88.700379999999996</v>
      </c>
      <c r="G136" s="260">
        <f>ROUND(INDEX('INPP base jul 2019'!$C$9:$N$1048576,MATCH('INPP ponderado'!$B136,'INPP base jul 2019'!$B$9:$B$1048576,0),MATCH('INPP ponderado'!G$10,'INPP base jul 2019'!$C$8:$N$8,0)),5)</f>
        <v>93.136139999999997</v>
      </c>
      <c r="H136" s="260">
        <f>ROUND(INDEX('INPP base jul 2019'!$C$9:$N$1048576,MATCH('INPP ponderado'!$B136,'INPP base jul 2019'!$B$9:$B$1048576,0),MATCH('INPP ponderado'!H$10,'INPP base jul 2019'!$C$8:$N$8,0)),5)</f>
        <v>90.044730000000001</v>
      </c>
      <c r="I136" s="260">
        <f>ROUND(INDEX('INPP base jul 2019'!$C$9:$N$1048576,MATCH('INPP ponderado'!$B136,'INPP base jul 2019'!$B$9:$B$1048576,0),MATCH('INPP ponderado'!I$10,'INPP base jul 2019'!$C$8:$N$8,0)),5)</f>
        <v>89.030550000000005</v>
      </c>
      <c r="J136" s="260">
        <f>ROUND(INDEX('INPP base jul 2019'!$C$9:$N$1048576,MATCH('INPP ponderado'!$B136,'INPP base jul 2019'!$B$9:$B$1048576,0),MATCH('INPP ponderado'!J$10,'INPP base jul 2019'!$C$8:$N$8,0)),5)</f>
        <v>91.646199999999993</v>
      </c>
      <c r="K136" s="260">
        <f>ROUND(INDEX('INPP base jul 2019'!$C$9:$N$1048576,MATCH('INPP ponderado'!$B136,'INPP base jul 2019'!$B$9:$B$1048576,0),MATCH('INPP ponderado'!K$10,'INPP base jul 2019'!$C$8:$N$8,0)),5)</f>
        <v>94.445359999999994</v>
      </c>
      <c r="L136" s="260">
        <f>ROUND(INDEX('INPP base jul 2019'!$C$9:$N$1048576,MATCH('INPP ponderado'!$B136,'INPP base jul 2019'!$B$9:$B$1048576,0),MATCH('INPP ponderado'!L$10,'INPP base jul 2019'!$C$8:$N$8,0)),5)</f>
        <v>90.374589999999998</v>
      </c>
      <c r="M136" s="260">
        <f>ROUND(INDEX('INPP base jul 2019'!$C$9:$N$1048576,MATCH('INPP ponderado'!$B136,'INPP base jul 2019'!$B$9:$B$1048576,0),MATCH('INPP ponderado'!M$10,'INPP base jul 2019'!$C$8:$N$8,0)),5)</f>
        <v>93.024169999999998</v>
      </c>
      <c r="N136" s="260">
        <f>ROUND(INDEX('INPP base jul 2019'!$C$9:$N$1048576,MATCH('INPP ponderado'!$B136,'INPP base jul 2019'!$B$9:$B$1048576,0),MATCH('INPP ponderado'!N$10,'INPP base jul 2019'!$C$8:$N$8,0)),5)</f>
        <v>91.768479999999997</v>
      </c>
      <c r="O136" s="260">
        <f t="shared" si="1"/>
        <v>91.244749999999996</v>
      </c>
      <c r="P136" s="265"/>
      <c r="Q136" s="261"/>
      <c r="R136" s="262"/>
      <c r="S136" s="263"/>
    </row>
    <row r="137" spans="1:19" s="264" customFormat="1" x14ac:dyDescent="0.3">
      <c r="A137" s="258"/>
      <c r="B137" s="259">
        <v>42917</v>
      </c>
      <c r="C137" s="260">
        <f>ROUND(INDEX('INPP base jul 2019'!$C$9:$N$1048576,MATCH('INPP ponderado'!$B137,'INPP base jul 2019'!$B$9:$B$1048576,0),MATCH('INPP ponderado'!C$10,'INPP base jul 2019'!$C$8:$N$8,0)),5)</f>
        <v>89.081670000000003</v>
      </c>
      <c r="D137" s="260">
        <f>ROUND(INDEX('INPP base jul 2019'!$C$9:$N$1048576,MATCH('INPP ponderado'!$B137,'INPP base jul 2019'!$B$9:$B$1048576,0),MATCH('INPP ponderado'!D$10,'INPP base jul 2019'!$C$8:$N$8,0)),5)</f>
        <v>91.281729999999996</v>
      </c>
      <c r="E137" s="260">
        <f>ROUND(INDEX('INPP base jul 2019'!$C$9:$N$1048576,MATCH('INPP ponderado'!$B137,'INPP base jul 2019'!$B$9:$B$1048576,0),MATCH('INPP ponderado'!E$10,'INPP base jul 2019'!$C$8:$N$8,0)),5)</f>
        <v>88.743880000000004</v>
      </c>
      <c r="F137" s="260">
        <f>ROUND(INDEX('INPP base jul 2019'!$C$9:$N$1048576,MATCH('INPP ponderado'!$B137,'INPP base jul 2019'!$B$9:$B$1048576,0),MATCH('INPP ponderado'!F$10,'INPP base jul 2019'!$C$8:$N$8,0)),5)</f>
        <v>88.529769999999999</v>
      </c>
      <c r="G137" s="260">
        <f>ROUND(INDEX('INPP base jul 2019'!$C$9:$N$1048576,MATCH('INPP ponderado'!$B137,'INPP base jul 2019'!$B$9:$B$1048576,0),MATCH('INPP ponderado'!G$10,'INPP base jul 2019'!$C$8:$N$8,0)),5)</f>
        <v>94.146299999999997</v>
      </c>
      <c r="H137" s="260">
        <f>ROUND(INDEX('INPP base jul 2019'!$C$9:$N$1048576,MATCH('INPP ponderado'!$B137,'INPP base jul 2019'!$B$9:$B$1048576,0),MATCH('INPP ponderado'!H$10,'INPP base jul 2019'!$C$8:$N$8,0)),5)</f>
        <v>88.486050000000006</v>
      </c>
      <c r="I137" s="260">
        <f>ROUND(INDEX('INPP base jul 2019'!$C$9:$N$1048576,MATCH('INPP ponderado'!$B137,'INPP base jul 2019'!$B$9:$B$1048576,0),MATCH('INPP ponderado'!I$10,'INPP base jul 2019'!$C$8:$N$8,0)),5)</f>
        <v>89.545419999999993</v>
      </c>
      <c r="J137" s="260">
        <f>ROUND(INDEX('INPP base jul 2019'!$C$9:$N$1048576,MATCH('INPP ponderado'!$B137,'INPP base jul 2019'!$B$9:$B$1048576,0),MATCH('INPP ponderado'!J$10,'INPP base jul 2019'!$C$8:$N$8,0)),5)</f>
        <v>91.116339999999994</v>
      </c>
      <c r="K137" s="260">
        <f>ROUND(INDEX('INPP base jul 2019'!$C$9:$N$1048576,MATCH('INPP ponderado'!$B137,'INPP base jul 2019'!$B$9:$B$1048576,0),MATCH('INPP ponderado'!K$10,'INPP base jul 2019'!$C$8:$N$8,0)),5)</f>
        <v>93.298419999999993</v>
      </c>
      <c r="L137" s="260">
        <f>ROUND(INDEX('INPP base jul 2019'!$C$9:$N$1048576,MATCH('INPP ponderado'!$B137,'INPP base jul 2019'!$B$9:$B$1048576,0),MATCH('INPP ponderado'!L$10,'INPP base jul 2019'!$C$8:$N$8,0)),5)</f>
        <v>89.783959999999993</v>
      </c>
      <c r="M137" s="260">
        <f>ROUND(INDEX('INPP base jul 2019'!$C$9:$N$1048576,MATCH('INPP ponderado'!$B137,'INPP base jul 2019'!$B$9:$B$1048576,0),MATCH('INPP ponderado'!M$10,'INPP base jul 2019'!$C$8:$N$8,0)),5)</f>
        <v>92.576509999999999</v>
      </c>
      <c r="N137" s="260">
        <f>ROUND(INDEX('INPP base jul 2019'!$C$9:$N$1048576,MATCH('INPP ponderado'!$B137,'INPP base jul 2019'!$B$9:$B$1048576,0),MATCH('INPP ponderado'!N$10,'INPP base jul 2019'!$C$8:$N$8,0)),5)</f>
        <v>91.41995</v>
      </c>
      <c r="O137" s="260">
        <f t="shared" si="1"/>
        <v>90.793539999999993</v>
      </c>
      <c r="P137" s="265"/>
      <c r="Q137" s="261"/>
      <c r="R137" s="262"/>
      <c r="S137" s="263"/>
    </row>
    <row r="138" spans="1:19" s="264" customFormat="1" x14ac:dyDescent="0.3">
      <c r="A138" s="258"/>
      <c r="B138" s="259">
        <v>42948</v>
      </c>
      <c r="C138" s="260">
        <f>ROUND(INDEX('INPP base jul 2019'!$C$9:$N$1048576,MATCH('INPP ponderado'!$B138,'INPP base jul 2019'!$B$9:$B$1048576,0),MATCH('INPP ponderado'!C$10,'INPP base jul 2019'!$C$8:$N$8,0)),5)</f>
        <v>89.263080000000002</v>
      </c>
      <c r="D138" s="260">
        <f>ROUND(INDEX('INPP base jul 2019'!$C$9:$N$1048576,MATCH('INPP ponderado'!$B138,'INPP base jul 2019'!$B$9:$B$1048576,0),MATCH('INPP ponderado'!D$10,'INPP base jul 2019'!$C$8:$N$8,0)),5)</f>
        <v>91.417159999999996</v>
      </c>
      <c r="E138" s="260">
        <f>ROUND(INDEX('INPP base jul 2019'!$C$9:$N$1048576,MATCH('INPP ponderado'!$B138,'INPP base jul 2019'!$B$9:$B$1048576,0),MATCH('INPP ponderado'!E$10,'INPP base jul 2019'!$C$8:$N$8,0)),5)</f>
        <v>88.586029999999994</v>
      </c>
      <c r="F138" s="260">
        <f>ROUND(INDEX('INPP base jul 2019'!$C$9:$N$1048576,MATCH('INPP ponderado'!$B138,'INPP base jul 2019'!$B$9:$B$1048576,0),MATCH('INPP ponderado'!F$10,'INPP base jul 2019'!$C$8:$N$8,0)),5)</f>
        <v>89.009469999999993</v>
      </c>
      <c r="G138" s="260">
        <f>ROUND(INDEX('INPP base jul 2019'!$C$9:$N$1048576,MATCH('INPP ponderado'!$B138,'INPP base jul 2019'!$B$9:$B$1048576,0),MATCH('INPP ponderado'!G$10,'INPP base jul 2019'!$C$8:$N$8,0)),5)</f>
        <v>94.540080000000003</v>
      </c>
      <c r="H138" s="260">
        <f>ROUND(INDEX('INPP base jul 2019'!$C$9:$N$1048576,MATCH('INPP ponderado'!$B138,'INPP base jul 2019'!$B$9:$B$1048576,0),MATCH('INPP ponderado'!H$10,'INPP base jul 2019'!$C$8:$N$8,0)),5)</f>
        <v>89.080640000000002</v>
      </c>
      <c r="I138" s="260">
        <f>ROUND(INDEX('INPP base jul 2019'!$C$9:$N$1048576,MATCH('INPP ponderado'!$B138,'INPP base jul 2019'!$B$9:$B$1048576,0),MATCH('INPP ponderado'!I$10,'INPP base jul 2019'!$C$8:$N$8,0)),5)</f>
        <v>89.058920000000001</v>
      </c>
      <c r="J138" s="260">
        <f>ROUND(INDEX('INPP base jul 2019'!$C$9:$N$1048576,MATCH('INPP ponderado'!$B138,'INPP base jul 2019'!$B$9:$B$1048576,0),MATCH('INPP ponderado'!J$10,'INPP base jul 2019'!$C$8:$N$8,0)),5)</f>
        <v>90.867710000000002</v>
      </c>
      <c r="K138" s="260">
        <f>ROUND(INDEX('INPP base jul 2019'!$C$9:$N$1048576,MATCH('INPP ponderado'!$B138,'INPP base jul 2019'!$B$9:$B$1048576,0),MATCH('INPP ponderado'!K$10,'INPP base jul 2019'!$C$8:$N$8,0)),5)</f>
        <v>93.067400000000006</v>
      </c>
      <c r="L138" s="260">
        <f>ROUND(INDEX('INPP base jul 2019'!$C$9:$N$1048576,MATCH('INPP ponderado'!$B138,'INPP base jul 2019'!$B$9:$B$1048576,0),MATCH('INPP ponderado'!L$10,'INPP base jul 2019'!$C$8:$N$8,0)),5)</f>
        <v>89.872979999999998</v>
      </c>
      <c r="M138" s="260">
        <f>ROUND(INDEX('INPP base jul 2019'!$C$9:$N$1048576,MATCH('INPP ponderado'!$B138,'INPP base jul 2019'!$B$9:$B$1048576,0),MATCH('INPP ponderado'!M$10,'INPP base jul 2019'!$C$8:$N$8,0)),5)</f>
        <v>93.251249999999999</v>
      </c>
      <c r="N138" s="260">
        <f>ROUND(INDEX('INPP base jul 2019'!$C$9:$N$1048576,MATCH('INPP ponderado'!$B138,'INPP base jul 2019'!$B$9:$B$1048576,0),MATCH('INPP ponderado'!N$10,'INPP base jul 2019'!$C$8:$N$8,0)),5)</f>
        <v>91.48657</v>
      </c>
      <c r="O138" s="260">
        <f t="shared" si="1"/>
        <v>91.051150000000007</v>
      </c>
      <c r="P138" s="265"/>
      <c r="Q138" s="261"/>
      <c r="R138" s="262"/>
      <c r="S138" s="263"/>
    </row>
    <row r="139" spans="1:19" s="264" customFormat="1" x14ac:dyDescent="0.3">
      <c r="A139" s="258"/>
      <c r="B139" s="259">
        <v>42979</v>
      </c>
      <c r="C139" s="260">
        <f>ROUND(INDEX('INPP base jul 2019'!$C$9:$N$1048576,MATCH('INPP ponderado'!$B139,'INPP base jul 2019'!$B$9:$B$1048576,0),MATCH('INPP ponderado'!C$10,'INPP base jul 2019'!$C$8:$N$8,0)),5)</f>
        <v>89.474670000000003</v>
      </c>
      <c r="D139" s="260">
        <f>ROUND(INDEX('INPP base jul 2019'!$C$9:$N$1048576,MATCH('INPP ponderado'!$B139,'INPP base jul 2019'!$B$9:$B$1048576,0),MATCH('INPP ponderado'!D$10,'INPP base jul 2019'!$C$8:$N$8,0)),5)</f>
        <v>90.77</v>
      </c>
      <c r="E139" s="260">
        <f>ROUND(INDEX('INPP base jul 2019'!$C$9:$N$1048576,MATCH('INPP ponderado'!$B139,'INPP base jul 2019'!$B$9:$B$1048576,0),MATCH('INPP ponderado'!E$10,'INPP base jul 2019'!$C$8:$N$8,0)),5)</f>
        <v>89.762169999999998</v>
      </c>
      <c r="F139" s="260">
        <f>ROUND(INDEX('INPP base jul 2019'!$C$9:$N$1048576,MATCH('INPP ponderado'!$B139,'INPP base jul 2019'!$B$9:$B$1048576,0),MATCH('INPP ponderado'!F$10,'INPP base jul 2019'!$C$8:$N$8,0)),5)</f>
        <v>89.554180000000002</v>
      </c>
      <c r="G139" s="260">
        <f>ROUND(INDEX('INPP base jul 2019'!$C$9:$N$1048576,MATCH('INPP ponderado'!$B139,'INPP base jul 2019'!$B$9:$B$1048576,0),MATCH('INPP ponderado'!G$10,'INPP base jul 2019'!$C$8:$N$8,0)),5)</f>
        <v>94.491219999999998</v>
      </c>
      <c r="H139" s="260">
        <f>ROUND(INDEX('INPP base jul 2019'!$C$9:$N$1048576,MATCH('INPP ponderado'!$B139,'INPP base jul 2019'!$B$9:$B$1048576,0),MATCH('INPP ponderado'!H$10,'INPP base jul 2019'!$C$8:$N$8,0)),5)</f>
        <v>89.996020000000001</v>
      </c>
      <c r="I139" s="260">
        <f>ROUND(INDEX('INPP base jul 2019'!$C$9:$N$1048576,MATCH('INPP ponderado'!$B139,'INPP base jul 2019'!$B$9:$B$1048576,0),MATCH('INPP ponderado'!I$10,'INPP base jul 2019'!$C$8:$N$8,0)),5)</f>
        <v>89.335189999999997</v>
      </c>
      <c r="J139" s="260">
        <f>ROUND(INDEX('INPP base jul 2019'!$C$9:$N$1048576,MATCH('INPP ponderado'!$B139,'INPP base jul 2019'!$B$9:$B$1048576,0),MATCH('INPP ponderado'!J$10,'INPP base jul 2019'!$C$8:$N$8,0)),5)</f>
        <v>90.943520000000007</v>
      </c>
      <c r="K139" s="260">
        <f>ROUND(INDEX('INPP base jul 2019'!$C$9:$N$1048576,MATCH('INPP ponderado'!$B139,'INPP base jul 2019'!$B$9:$B$1048576,0),MATCH('INPP ponderado'!K$10,'INPP base jul 2019'!$C$8:$N$8,0)),5)</f>
        <v>93.183679999999995</v>
      </c>
      <c r="L139" s="260">
        <f>ROUND(INDEX('INPP base jul 2019'!$C$9:$N$1048576,MATCH('INPP ponderado'!$B139,'INPP base jul 2019'!$B$9:$B$1048576,0),MATCH('INPP ponderado'!L$10,'INPP base jul 2019'!$C$8:$N$8,0)),5)</f>
        <v>90.084019999999995</v>
      </c>
      <c r="M139" s="260">
        <f>ROUND(INDEX('INPP base jul 2019'!$C$9:$N$1048576,MATCH('INPP ponderado'!$B139,'INPP base jul 2019'!$B$9:$B$1048576,0),MATCH('INPP ponderado'!M$10,'INPP base jul 2019'!$C$8:$N$8,0)),5)</f>
        <v>93.193250000000006</v>
      </c>
      <c r="N139" s="260">
        <f>ROUND(INDEX('INPP base jul 2019'!$C$9:$N$1048576,MATCH('INPP ponderado'!$B139,'INPP base jul 2019'!$B$9:$B$1048576,0),MATCH('INPP ponderado'!N$10,'INPP base jul 2019'!$C$8:$N$8,0)),5)</f>
        <v>91.671049999999994</v>
      </c>
      <c r="O139" s="260">
        <f t="shared" si="1"/>
        <v>91.288399999999996</v>
      </c>
      <c r="P139" s="265"/>
      <c r="Q139" s="261"/>
      <c r="R139" s="262"/>
      <c r="S139" s="263"/>
    </row>
    <row r="140" spans="1:19" s="264" customFormat="1" x14ac:dyDescent="0.3">
      <c r="A140" s="258"/>
      <c r="B140" s="259">
        <v>43009</v>
      </c>
      <c r="C140" s="260">
        <f>ROUND(INDEX('INPP base jul 2019'!$C$9:$N$1048576,MATCH('INPP ponderado'!$B140,'INPP base jul 2019'!$B$9:$B$1048576,0),MATCH('INPP ponderado'!C$10,'INPP base jul 2019'!$C$8:$N$8,0)),5)</f>
        <v>89.740380000000002</v>
      </c>
      <c r="D140" s="260">
        <f>ROUND(INDEX('INPP base jul 2019'!$C$9:$N$1048576,MATCH('INPP ponderado'!$B140,'INPP base jul 2019'!$B$9:$B$1048576,0),MATCH('INPP ponderado'!D$10,'INPP base jul 2019'!$C$8:$N$8,0)),5)</f>
        <v>91.220590000000001</v>
      </c>
      <c r="E140" s="260">
        <f>ROUND(INDEX('INPP base jul 2019'!$C$9:$N$1048576,MATCH('INPP ponderado'!$B140,'INPP base jul 2019'!$B$9:$B$1048576,0),MATCH('INPP ponderado'!E$10,'INPP base jul 2019'!$C$8:$N$8,0)),5)</f>
        <v>91.895470000000003</v>
      </c>
      <c r="F140" s="260">
        <f>ROUND(INDEX('INPP base jul 2019'!$C$9:$N$1048576,MATCH('INPP ponderado'!$B140,'INPP base jul 2019'!$B$9:$B$1048576,0),MATCH('INPP ponderado'!F$10,'INPP base jul 2019'!$C$8:$N$8,0)),5)</f>
        <v>90.829740000000001</v>
      </c>
      <c r="G140" s="260">
        <f>ROUND(INDEX('INPP base jul 2019'!$C$9:$N$1048576,MATCH('INPP ponderado'!$B140,'INPP base jul 2019'!$B$9:$B$1048576,0),MATCH('INPP ponderado'!G$10,'INPP base jul 2019'!$C$8:$N$8,0)),5)</f>
        <v>94.188220000000001</v>
      </c>
      <c r="H140" s="260">
        <f>ROUND(INDEX('INPP base jul 2019'!$C$9:$N$1048576,MATCH('INPP ponderado'!$B140,'INPP base jul 2019'!$B$9:$B$1048576,0),MATCH('INPP ponderado'!H$10,'INPP base jul 2019'!$C$8:$N$8,0)),5)</f>
        <v>92.071330000000003</v>
      </c>
      <c r="I140" s="260">
        <f>ROUND(INDEX('INPP base jul 2019'!$C$9:$N$1048576,MATCH('INPP ponderado'!$B140,'INPP base jul 2019'!$B$9:$B$1048576,0),MATCH('INPP ponderado'!I$10,'INPP base jul 2019'!$C$8:$N$8,0)),5)</f>
        <v>90.426749999999998</v>
      </c>
      <c r="J140" s="260">
        <f>ROUND(INDEX('INPP base jul 2019'!$C$9:$N$1048576,MATCH('INPP ponderado'!$B140,'INPP base jul 2019'!$B$9:$B$1048576,0),MATCH('INPP ponderado'!J$10,'INPP base jul 2019'!$C$8:$N$8,0)),5)</f>
        <v>93.030619999999999</v>
      </c>
      <c r="K140" s="260">
        <f>ROUND(INDEX('INPP base jul 2019'!$C$9:$N$1048576,MATCH('INPP ponderado'!$B140,'INPP base jul 2019'!$B$9:$B$1048576,0),MATCH('INPP ponderado'!K$10,'INPP base jul 2019'!$C$8:$N$8,0)),5)</f>
        <v>96.223680000000002</v>
      </c>
      <c r="L140" s="260">
        <f>ROUND(INDEX('INPP base jul 2019'!$C$9:$N$1048576,MATCH('INPP ponderado'!$B140,'INPP base jul 2019'!$B$9:$B$1048576,0),MATCH('INPP ponderado'!L$10,'INPP base jul 2019'!$C$8:$N$8,0)),5)</f>
        <v>92.683220000000006</v>
      </c>
      <c r="M140" s="260">
        <f>ROUND(INDEX('INPP base jul 2019'!$C$9:$N$1048576,MATCH('INPP ponderado'!$B140,'INPP base jul 2019'!$B$9:$B$1048576,0),MATCH('INPP ponderado'!M$10,'INPP base jul 2019'!$C$8:$N$8,0)),5)</f>
        <v>95.177369999999996</v>
      </c>
      <c r="N140" s="260">
        <f>ROUND(INDEX('INPP base jul 2019'!$C$9:$N$1048576,MATCH('INPP ponderado'!$B140,'INPP base jul 2019'!$B$9:$B$1048576,0),MATCH('INPP ponderado'!N$10,'INPP base jul 2019'!$C$8:$N$8,0)),5)</f>
        <v>93.161540000000002</v>
      </c>
      <c r="O140" s="260">
        <f t="shared" ref="O140:O187" si="2">ROUND(SUMPRODUCT($C$8:$N$8,$C140:$N140),5)</f>
        <v>92.88467</v>
      </c>
      <c r="P140" s="261"/>
      <c r="Q140" s="261"/>
      <c r="R140" s="262"/>
      <c r="S140" s="263"/>
    </row>
    <row r="141" spans="1:19" s="264" customFormat="1" x14ac:dyDescent="0.3">
      <c r="A141" s="258"/>
      <c r="B141" s="259">
        <v>43040</v>
      </c>
      <c r="C141" s="260">
        <f>ROUND(INDEX('INPP base jul 2019'!$C$9:$N$1048576,MATCH('INPP ponderado'!$B141,'INPP base jul 2019'!$B$9:$B$1048576,0),MATCH('INPP ponderado'!C$10,'INPP base jul 2019'!$C$8:$N$8,0)),5)</f>
        <v>89.872010000000003</v>
      </c>
      <c r="D141" s="260">
        <f>ROUND(INDEX('INPP base jul 2019'!$C$9:$N$1048576,MATCH('INPP ponderado'!$B141,'INPP base jul 2019'!$B$9:$B$1048576,0),MATCH('INPP ponderado'!D$10,'INPP base jul 2019'!$C$8:$N$8,0)),5)</f>
        <v>92.778859999999995</v>
      </c>
      <c r="E141" s="260">
        <f>ROUND(INDEX('INPP base jul 2019'!$C$9:$N$1048576,MATCH('INPP ponderado'!$B141,'INPP base jul 2019'!$B$9:$B$1048576,0),MATCH('INPP ponderado'!E$10,'INPP base jul 2019'!$C$8:$N$8,0)),5)</f>
        <v>95.019959999999998</v>
      </c>
      <c r="F141" s="260">
        <f>ROUND(INDEX('INPP base jul 2019'!$C$9:$N$1048576,MATCH('INPP ponderado'!$B141,'INPP base jul 2019'!$B$9:$B$1048576,0),MATCH('INPP ponderado'!F$10,'INPP base jul 2019'!$C$8:$N$8,0)),5)</f>
        <v>91.522819999999996</v>
      </c>
      <c r="G141" s="260">
        <f>ROUND(INDEX('INPP base jul 2019'!$C$9:$N$1048576,MATCH('INPP ponderado'!$B141,'INPP base jul 2019'!$B$9:$B$1048576,0),MATCH('INPP ponderado'!G$10,'INPP base jul 2019'!$C$8:$N$8,0)),5)</f>
        <v>94.090729999999994</v>
      </c>
      <c r="H141" s="260">
        <f>ROUND(INDEX('INPP base jul 2019'!$C$9:$N$1048576,MATCH('INPP ponderado'!$B141,'INPP base jul 2019'!$B$9:$B$1048576,0),MATCH('INPP ponderado'!H$10,'INPP base jul 2019'!$C$8:$N$8,0)),5)</f>
        <v>93.077290000000005</v>
      </c>
      <c r="I141" s="260">
        <f>ROUND(INDEX('INPP base jul 2019'!$C$9:$N$1048576,MATCH('INPP ponderado'!$B141,'INPP base jul 2019'!$B$9:$B$1048576,0),MATCH('INPP ponderado'!I$10,'INPP base jul 2019'!$C$8:$N$8,0)),5)</f>
        <v>90.803730000000002</v>
      </c>
      <c r="J141" s="260">
        <f>ROUND(INDEX('INPP base jul 2019'!$C$9:$N$1048576,MATCH('INPP ponderado'!$B141,'INPP base jul 2019'!$B$9:$B$1048576,0),MATCH('INPP ponderado'!J$10,'INPP base jul 2019'!$C$8:$N$8,0)),5)</f>
        <v>94.132040000000003</v>
      </c>
      <c r="K141" s="260">
        <f>ROUND(INDEX('INPP base jul 2019'!$C$9:$N$1048576,MATCH('INPP ponderado'!$B141,'INPP base jul 2019'!$B$9:$B$1048576,0),MATCH('INPP ponderado'!K$10,'INPP base jul 2019'!$C$8:$N$8,0)),5)</f>
        <v>97.034030000000001</v>
      </c>
      <c r="L141" s="260">
        <f>ROUND(INDEX('INPP base jul 2019'!$C$9:$N$1048576,MATCH('INPP ponderado'!$B141,'INPP base jul 2019'!$B$9:$B$1048576,0),MATCH('INPP ponderado'!L$10,'INPP base jul 2019'!$C$8:$N$8,0)),5)</f>
        <v>93.262910000000005</v>
      </c>
      <c r="M141" s="260">
        <f>ROUND(INDEX('INPP base jul 2019'!$C$9:$N$1048576,MATCH('INPP ponderado'!$B141,'INPP base jul 2019'!$B$9:$B$1048576,0),MATCH('INPP ponderado'!M$10,'INPP base jul 2019'!$C$8:$N$8,0)),5)</f>
        <v>96.307010000000005</v>
      </c>
      <c r="N141" s="260">
        <f>ROUND(INDEX('INPP base jul 2019'!$C$9:$N$1048576,MATCH('INPP ponderado'!$B141,'INPP base jul 2019'!$B$9:$B$1048576,0),MATCH('INPP ponderado'!N$10,'INPP base jul 2019'!$C$8:$N$8,0)),5)</f>
        <v>93.689930000000004</v>
      </c>
      <c r="O141" s="260">
        <f t="shared" si="2"/>
        <v>93.779690000000002</v>
      </c>
      <c r="P141" s="265"/>
      <c r="Q141" s="261"/>
      <c r="R141" s="262"/>
      <c r="S141" s="263"/>
    </row>
    <row r="142" spans="1:19" s="264" customFormat="1" x14ac:dyDescent="0.3">
      <c r="A142" s="258"/>
      <c r="B142" s="259">
        <v>43070</v>
      </c>
      <c r="C142" s="260">
        <f>ROUND(INDEX('INPP base jul 2019'!$C$9:$N$1048576,MATCH('INPP ponderado'!$B142,'INPP base jul 2019'!$B$9:$B$1048576,0),MATCH('INPP ponderado'!C$10,'INPP base jul 2019'!$C$8:$N$8,0)),5)</f>
        <v>89.856200000000001</v>
      </c>
      <c r="D142" s="260">
        <f>ROUND(INDEX('INPP base jul 2019'!$C$9:$N$1048576,MATCH('INPP ponderado'!$B142,'INPP base jul 2019'!$B$9:$B$1048576,0),MATCH('INPP ponderado'!D$10,'INPP base jul 2019'!$C$8:$N$8,0)),5)</f>
        <v>92.737340000000003</v>
      </c>
      <c r="E142" s="260">
        <f>ROUND(INDEX('INPP base jul 2019'!$C$9:$N$1048576,MATCH('INPP ponderado'!$B142,'INPP base jul 2019'!$B$9:$B$1048576,0),MATCH('INPP ponderado'!E$10,'INPP base jul 2019'!$C$8:$N$8,0)),5)</f>
        <v>95.590230000000005</v>
      </c>
      <c r="F142" s="260">
        <f>ROUND(INDEX('INPP base jul 2019'!$C$9:$N$1048576,MATCH('INPP ponderado'!$B142,'INPP base jul 2019'!$B$9:$B$1048576,0),MATCH('INPP ponderado'!F$10,'INPP base jul 2019'!$C$8:$N$8,0)),5)</f>
        <v>91.775459999999995</v>
      </c>
      <c r="G142" s="260">
        <f>ROUND(INDEX('INPP base jul 2019'!$C$9:$N$1048576,MATCH('INPP ponderado'!$B142,'INPP base jul 2019'!$B$9:$B$1048576,0),MATCH('INPP ponderado'!G$10,'INPP base jul 2019'!$C$8:$N$8,0)),5)</f>
        <v>93.784520000000001</v>
      </c>
      <c r="H142" s="260">
        <f>ROUND(INDEX('INPP base jul 2019'!$C$9:$N$1048576,MATCH('INPP ponderado'!$B142,'INPP base jul 2019'!$B$9:$B$1048576,0),MATCH('INPP ponderado'!H$10,'INPP base jul 2019'!$C$8:$N$8,0)),5)</f>
        <v>92.806100000000001</v>
      </c>
      <c r="I142" s="260">
        <f>ROUND(INDEX('INPP base jul 2019'!$C$9:$N$1048576,MATCH('INPP ponderado'!$B142,'INPP base jul 2019'!$B$9:$B$1048576,0),MATCH('INPP ponderado'!I$10,'INPP base jul 2019'!$C$8:$N$8,0)),5)</f>
        <v>91.442660000000004</v>
      </c>
      <c r="J142" s="260">
        <f>ROUND(INDEX('INPP base jul 2019'!$C$9:$N$1048576,MATCH('INPP ponderado'!$B142,'INPP base jul 2019'!$B$9:$B$1048576,0),MATCH('INPP ponderado'!J$10,'INPP base jul 2019'!$C$8:$N$8,0)),5)</f>
        <v>94.333420000000004</v>
      </c>
      <c r="K142" s="260">
        <f>ROUND(INDEX('INPP base jul 2019'!$C$9:$N$1048576,MATCH('INPP ponderado'!$B142,'INPP base jul 2019'!$B$9:$B$1048576,0),MATCH('INPP ponderado'!K$10,'INPP base jul 2019'!$C$8:$N$8,0)),5)</f>
        <v>97.157520000000005</v>
      </c>
      <c r="L142" s="260">
        <f>ROUND(INDEX('INPP base jul 2019'!$C$9:$N$1048576,MATCH('INPP ponderado'!$B142,'INPP base jul 2019'!$B$9:$B$1048576,0),MATCH('INPP ponderado'!L$10,'INPP base jul 2019'!$C$8:$N$8,0)),5)</f>
        <v>93.346419999999995</v>
      </c>
      <c r="M142" s="260">
        <f>ROUND(INDEX('INPP base jul 2019'!$C$9:$N$1048576,MATCH('INPP ponderado'!$B142,'INPP base jul 2019'!$B$9:$B$1048576,0),MATCH('INPP ponderado'!M$10,'INPP base jul 2019'!$C$8:$N$8,0)),5)</f>
        <v>96.470849999999999</v>
      </c>
      <c r="N142" s="260">
        <f>ROUND(INDEX('INPP base jul 2019'!$C$9:$N$1048576,MATCH('INPP ponderado'!$B142,'INPP base jul 2019'!$B$9:$B$1048576,0),MATCH('INPP ponderado'!N$10,'INPP base jul 2019'!$C$8:$N$8,0)),5)</f>
        <v>93.967399999999998</v>
      </c>
      <c r="O142" s="260">
        <f t="shared" si="2"/>
        <v>93.910759999999996</v>
      </c>
      <c r="P142" s="265"/>
      <c r="Q142" s="261"/>
      <c r="R142" s="262"/>
      <c r="S142" s="263"/>
    </row>
    <row r="143" spans="1:19" s="264" customFormat="1" x14ac:dyDescent="0.3">
      <c r="A143" s="258"/>
      <c r="B143" s="259">
        <v>43101</v>
      </c>
      <c r="C143" s="260">
        <f>ROUND(INDEX('INPP base jul 2019'!$C$9:$N$1048576,MATCH('INPP ponderado'!$B143,'INPP base jul 2019'!$B$9:$B$1048576,0),MATCH('INPP ponderado'!C$10,'INPP base jul 2019'!$C$8:$N$8,0)),5)</f>
        <v>91.853350000000006</v>
      </c>
      <c r="D143" s="260">
        <f>ROUND(INDEX('INPP base jul 2019'!$C$9:$N$1048576,MATCH('INPP ponderado'!$B143,'INPP base jul 2019'!$B$9:$B$1048576,0),MATCH('INPP ponderado'!D$10,'INPP base jul 2019'!$C$8:$N$8,0)),5)</f>
        <v>93.050089999999997</v>
      </c>
      <c r="E143" s="260">
        <f>ROUND(INDEX('INPP base jul 2019'!$C$9:$N$1048576,MATCH('INPP ponderado'!$B143,'INPP base jul 2019'!$B$9:$B$1048576,0),MATCH('INPP ponderado'!E$10,'INPP base jul 2019'!$C$8:$N$8,0)),5)</f>
        <v>97.667109999999994</v>
      </c>
      <c r="F143" s="260">
        <f>ROUND(INDEX('INPP base jul 2019'!$C$9:$N$1048576,MATCH('INPP ponderado'!$B143,'INPP base jul 2019'!$B$9:$B$1048576,0),MATCH('INPP ponderado'!F$10,'INPP base jul 2019'!$C$8:$N$8,0)),5)</f>
        <v>92.760800000000003</v>
      </c>
      <c r="G143" s="260">
        <f>ROUND(INDEX('INPP base jul 2019'!$C$9:$N$1048576,MATCH('INPP ponderado'!$B143,'INPP base jul 2019'!$B$9:$B$1048576,0),MATCH('INPP ponderado'!G$10,'INPP base jul 2019'!$C$8:$N$8,0)),5)</f>
        <v>95.16722</v>
      </c>
      <c r="H143" s="260">
        <f>ROUND(INDEX('INPP base jul 2019'!$C$9:$N$1048576,MATCH('INPP ponderado'!$B143,'INPP base jul 2019'!$B$9:$B$1048576,0),MATCH('INPP ponderado'!H$10,'INPP base jul 2019'!$C$8:$N$8,0)),5)</f>
        <v>95.940860000000001</v>
      </c>
      <c r="I143" s="260">
        <f>ROUND(INDEX('INPP base jul 2019'!$C$9:$N$1048576,MATCH('INPP ponderado'!$B143,'INPP base jul 2019'!$B$9:$B$1048576,0),MATCH('INPP ponderado'!I$10,'INPP base jul 2019'!$C$8:$N$8,0)),5)</f>
        <v>92.304569999999998</v>
      </c>
      <c r="J143" s="260">
        <f>ROUND(INDEX('INPP base jul 2019'!$C$9:$N$1048576,MATCH('INPP ponderado'!$B143,'INPP base jul 2019'!$B$9:$B$1048576,0),MATCH('INPP ponderado'!J$10,'INPP base jul 2019'!$C$8:$N$8,0)),5)</f>
        <v>94.971360000000004</v>
      </c>
      <c r="K143" s="260">
        <f>ROUND(INDEX('INPP base jul 2019'!$C$9:$N$1048576,MATCH('INPP ponderado'!$B143,'INPP base jul 2019'!$B$9:$B$1048576,0),MATCH('INPP ponderado'!K$10,'INPP base jul 2019'!$C$8:$N$8,0)),5)</f>
        <v>97.18535</v>
      </c>
      <c r="L143" s="260">
        <f>ROUND(INDEX('INPP base jul 2019'!$C$9:$N$1048576,MATCH('INPP ponderado'!$B143,'INPP base jul 2019'!$B$9:$B$1048576,0),MATCH('INPP ponderado'!L$10,'INPP base jul 2019'!$C$8:$N$8,0)),5)</f>
        <v>93.904859999999999</v>
      </c>
      <c r="M143" s="260">
        <f>ROUND(INDEX('INPP base jul 2019'!$C$9:$N$1048576,MATCH('INPP ponderado'!$B143,'INPP base jul 2019'!$B$9:$B$1048576,0),MATCH('INPP ponderado'!M$10,'INPP base jul 2019'!$C$8:$N$8,0)),5)</f>
        <v>97.259330000000006</v>
      </c>
      <c r="N143" s="260">
        <f>ROUND(INDEX('INPP base jul 2019'!$C$9:$N$1048576,MATCH('INPP ponderado'!$B143,'INPP base jul 2019'!$B$9:$B$1048576,0),MATCH('INPP ponderado'!N$10,'INPP base jul 2019'!$C$8:$N$8,0)),5)</f>
        <v>94.301349999999999</v>
      </c>
      <c r="O143" s="260">
        <f t="shared" si="2"/>
        <v>95.15352</v>
      </c>
      <c r="P143" s="265"/>
      <c r="Q143" s="261"/>
      <c r="R143" s="262"/>
      <c r="S143" s="263"/>
    </row>
    <row r="144" spans="1:19" s="264" customFormat="1" x14ac:dyDescent="0.3">
      <c r="A144" s="258"/>
      <c r="B144" s="259">
        <v>43132</v>
      </c>
      <c r="C144" s="260">
        <f>ROUND(INDEX('INPP base jul 2019'!$C$9:$N$1048576,MATCH('INPP ponderado'!$B144,'INPP base jul 2019'!$B$9:$B$1048576,0),MATCH('INPP ponderado'!C$10,'INPP base jul 2019'!$C$8:$N$8,0)),5)</f>
        <v>92.913659999999993</v>
      </c>
      <c r="D144" s="260">
        <f>ROUND(INDEX('INPP base jul 2019'!$C$9:$N$1048576,MATCH('INPP ponderado'!$B144,'INPP base jul 2019'!$B$9:$B$1048576,0),MATCH('INPP ponderado'!D$10,'INPP base jul 2019'!$C$8:$N$8,0)),5)</f>
        <v>93.749539999999996</v>
      </c>
      <c r="E144" s="260">
        <f>ROUND(INDEX('INPP base jul 2019'!$C$9:$N$1048576,MATCH('INPP ponderado'!$B144,'INPP base jul 2019'!$B$9:$B$1048576,0),MATCH('INPP ponderado'!E$10,'INPP base jul 2019'!$C$8:$N$8,0)),5)</f>
        <v>98.658050000000003</v>
      </c>
      <c r="F144" s="260">
        <f>ROUND(INDEX('INPP base jul 2019'!$C$9:$N$1048576,MATCH('INPP ponderado'!$B144,'INPP base jul 2019'!$B$9:$B$1048576,0),MATCH('INPP ponderado'!F$10,'INPP base jul 2019'!$C$8:$N$8,0)),5)</f>
        <v>93.35436</v>
      </c>
      <c r="G144" s="260">
        <f>ROUND(INDEX('INPP base jul 2019'!$C$9:$N$1048576,MATCH('INPP ponderado'!$B144,'INPP base jul 2019'!$B$9:$B$1048576,0),MATCH('INPP ponderado'!G$10,'INPP base jul 2019'!$C$8:$N$8,0)),5)</f>
        <v>95.643320000000003</v>
      </c>
      <c r="H144" s="260">
        <f>ROUND(INDEX('INPP base jul 2019'!$C$9:$N$1048576,MATCH('INPP ponderado'!$B144,'INPP base jul 2019'!$B$9:$B$1048576,0),MATCH('INPP ponderado'!H$10,'INPP base jul 2019'!$C$8:$N$8,0)),5)</f>
        <v>96.152190000000004</v>
      </c>
      <c r="I144" s="260">
        <f>ROUND(INDEX('INPP base jul 2019'!$C$9:$N$1048576,MATCH('INPP ponderado'!$B144,'INPP base jul 2019'!$B$9:$B$1048576,0),MATCH('INPP ponderado'!I$10,'INPP base jul 2019'!$C$8:$N$8,0)),5)</f>
        <v>92.701809999999995</v>
      </c>
      <c r="J144" s="260">
        <f>ROUND(INDEX('INPP base jul 2019'!$C$9:$N$1048576,MATCH('INPP ponderado'!$B144,'INPP base jul 2019'!$B$9:$B$1048576,0),MATCH('INPP ponderado'!J$10,'INPP base jul 2019'!$C$8:$N$8,0)),5)</f>
        <v>94.613709999999998</v>
      </c>
      <c r="K144" s="260">
        <f>ROUND(INDEX('INPP base jul 2019'!$C$9:$N$1048576,MATCH('INPP ponderado'!$B144,'INPP base jul 2019'!$B$9:$B$1048576,0),MATCH('INPP ponderado'!K$10,'INPP base jul 2019'!$C$8:$N$8,0)),5)</f>
        <v>95.839590000000001</v>
      </c>
      <c r="L144" s="260">
        <f>ROUND(INDEX('INPP base jul 2019'!$C$9:$N$1048576,MATCH('INPP ponderado'!$B144,'INPP base jul 2019'!$B$9:$B$1048576,0),MATCH('INPP ponderado'!L$10,'INPP base jul 2019'!$C$8:$N$8,0)),5)</f>
        <v>93.548879999999997</v>
      </c>
      <c r="M144" s="260">
        <f>ROUND(INDEX('INPP base jul 2019'!$C$9:$N$1048576,MATCH('INPP ponderado'!$B144,'INPP base jul 2019'!$B$9:$B$1048576,0),MATCH('INPP ponderado'!M$10,'INPP base jul 2019'!$C$8:$N$8,0)),5)</f>
        <v>96.398380000000003</v>
      </c>
      <c r="N144" s="260">
        <f>ROUND(INDEX('INPP base jul 2019'!$C$9:$N$1048576,MATCH('INPP ponderado'!$B144,'INPP base jul 2019'!$B$9:$B$1048576,0),MATCH('INPP ponderado'!N$10,'INPP base jul 2019'!$C$8:$N$8,0)),5)</f>
        <v>93.838080000000005</v>
      </c>
      <c r="O144" s="260">
        <f t="shared" si="2"/>
        <v>95.114919999999998</v>
      </c>
      <c r="P144" s="265"/>
      <c r="Q144" s="261"/>
      <c r="R144" s="262"/>
      <c r="S144" s="263"/>
    </row>
    <row r="145" spans="1:19" s="264" customFormat="1" x14ac:dyDescent="0.3">
      <c r="A145" s="258"/>
      <c r="B145" s="259">
        <v>43160</v>
      </c>
      <c r="C145" s="260">
        <f>ROUND(INDEX('INPP base jul 2019'!$C$9:$N$1048576,MATCH('INPP ponderado'!$B145,'INPP base jul 2019'!$B$9:$B$1048576,0),MATCH('INPP ponderado'!C$10,'INPP base jul 2019'!$C$8:$N$8,0)),5)</f>
        <v>93.715599999999995</v>
      </c>
      <c r="D145" s="260">
        <f>ROUND(INDEX('INPP base jul 2019'!$C$9:$N$1048576,MATCH('INPP ponderado'!$B145,'INPP base jul 2019'!$B$9:$B$1048576,0),MATCH('INPP ponderado'!D$10,'INPP base jul 2019'!$C$8:$N$8,0)),5)</f>
        <v>94.74427</v>
      </c>
      <c r="E145" s="260">
        <f>ROUND(INDEX('INPP base jul 2019'!$C$9:$N$1048576,MATCH('INPP ponderado'!$B145,'INPP base jul 2019'!$B$9:$B$1048576,0),MATCH('INPP ponderado'!E$10,'INPP base jul 2019'!$C$8:$N$8,0)),5)</f>
        <v>97.970699999999994</v>
      </c>
      <c r="F145" s="260">
        <f>ROUND(INDEX('INPP base jul 2019'!$C$9:$N$1048576,MATCH('INPP ponderado'!$B145,'INPP base jul 2019'!$B$9:$B$1048576,0),MATCH('INPP ponderado'!F$10,'INPP base jul 2019'!$C$8:$N$8,0)),5)</f>
        <v>93.524760000000001</v>
      </c>
      <c r="G145" s="260">
        <f>ROUND(INDEX('INPP base jul 2019'!$C$9:$N$1048576,MATCH('INPP ponderado'!$B145,'INPP base jul 2019'!$B$9:$B$1048576,0),MATCH('INPP ponderado'!G$10,'INPP base jul 2019'!$C$8:$N$8,0)),5)</f>
        <v>95.969340000000003</v>
      </c>
      <c r="H145" s="260">
        <f>ROUND(INDEX('INPP base jul 2019'!$C$9:$N$1048576,MATCH('INPP ponderado'!$B145,'INPP base jul 2019'!$B$9:$B$1048576,0),MATCH('INPP ponderado'!H$10,'INPP base jul 2019'!$C$8:$N$8,0)),5)</f>
        <v>96.692620000000005</v>
      </c>
      <c r="I145" s="260">
        <f>ROUND(INDEX('INPP base jul 2019'!$C$9:$N$1048576,MATCH('INPP ponderado'!$B145,'INPP base jul 2019'!$B$9:$B$1048576,0),MATCH('INPP ponderado'!I$10,'INPP base jul 2019'!$C$8:$N$8,0)),5)</f>
        <v>93.207329999999999</v>
      </c>
      <c r="J145" s="260">
        <f>ROUND(INDEX('INPP base jul 2019'!$C$9:$N$1048576,MATCH('INPP ponderado'!$B145,'INPP base jul 2019'!$B$9:$B$1048576,0),MATCH('INPP ponderado'!J$10,'INPP base jul 2019'!$C$8:$N$8,0)),5)</f>
        <v>95.037419999999997</v>
      </c>
      <c r="K145" s="260">
        <f>ROUND(INDEX('INPP base jul 2019'!$C$9:$N$1048576,MATCH('INPP ponderado'!$B145,'INPP base jul 2019'!$B$9:$B$1048576,0),MATCH('INPP ponderado'!K$10,'INPP base jul 2019'!$C$8:$N$8,0)),5)</f>
        <v>96.171379999999999</v>
      </c>
      <c r="L145" s="260">
        <f>ROUND(INDEX('INPP base jul 2019'!$C$9:$N$1048576,MATCH('INPP ponderado'!$B145,'INPP base jul 2019'!$B$9:$B$1048576,0),MATCH('INPP ponderado'!L$10,'INPP base jul 2019'!$C$8:$N$8,0)),5)</f>
        <v>93.680199999999999</v>
      </c>
      <c r="M145" s="260">
        <f>ROUND(INDEX('INPP base jul 2019'!$C$9:$N$1048576,MATCH('INPP ponderado'!$B145,'INPP base jul 2019'!$B$9:$B$1048576,0),MATCH('INPP ponderado'!M$10,'INPP base jul 2019'!$C$8:$N$8,0)),5)</f>
        <v>96.585369999999998</v>
      </c>
      <c r="N145" s="260">
        <f>ROUND(INDEX('INPP base jul 2019'!$C$9:$N$1048576,MATCH('INPP ponderado'!$B145,'INPP base jul 2019'!$B$9:$B$1048576,0),MATCH('INPP ponderado'!N$10,'INPP base jul 2019'!$C$8:$N$8,0)),5)</f>
        <v>94.227429999999998</v>
      </c>
      <c r="O145" s="260">
        <f t="shared" si="2"/>
        <v>95.443659999999994</v>
      </c>
      <c r="P145" s="265"/>
      <c r="Q145" s="261"/>
      <c r="R145" s="262"/>
      <c r="S145" s="263"/>
    </row>
    <row r="146" spans="1:19" s="264" customFormat="1" x14ac:dyDescent="0.3">
      <c r="A146" s="258"/>
      <c r="B146" s="259">
        <v>43191</v>
      </c>
      <c r="C146" s="260">
        <f>ROUND(INDEX('INPP base jul 2019'!$C$9:$N$1048576,MATCH('INPP ponderado'!$B146,'INPP base jul 2019'!$B$9:$B$1048576,0),MATCH('INPP ponderado'!C$10,'INPP base jul 2019'!$C$8:$N$8,0)),5)</f>
        <v>94.962940000000003</v>
      </c>
      <c r="D146" s="260">
        <f>ROUND(INDEX('INPP base jul 2019'!$C$9:$N$1048576,MATCH('INPP ponderado'!$B146,'INPP base jul 2019'!$B$9:$B$1048576,0),MATCH('INPP ponderado'!D$10,'INPP base jul 2019'!$C$8:$N$8,0)),5)</f>
        <v>95.500730000000004</v>
      </c>
      <c r="E146" s="260">
        <f>ROUND(INDEX('INPP base jul 2019'!$C$9:$N$1048576,MATCH('INPP ponderado'!$B146,'INPP base jul 2019'!$B$9:$B$1048576,0),MATCH('INPP ponderado'!E$10,'INPP base jul 2019'!$C$8:$N$8,0)),5)</f>
        <v>96.797439999999995</v>
      </c>
      <c r="F146" s="260">
        <f>ROUND(INDEX('INPP base jul 2019'!$C$9:$N$1048576,MATCH('INPP ponderado'!$B146,'INPP base jul 2019'!$B$9:$B$1048576,0),MATCH('INPP ponderado'!F$10,'INPP base jul 2019'!$C$8:$N$8,0)),5)</f>
        <v>93.408450000000002</v>
      </c>
      <c r="G146" s="260">
        <f>ROUND(INDEX('INPP base jul 2019'!$C$9:$N$1048576,MATCH('INPP ponderado'!$B146,'INPP base jul 2019'!$B$9:$B$1048576,0),MATCH('INPP ponderado'!G$10,'INPP base jul 2019'!$C$8:$N$8,0)),5)</f>
        <v>96.246750000000006</v>
      </c>
      <c r="H146" s="260">
        <f>ROUND(INDEX('INPP base jul 2019'!$C$9:$N$1048576,MATCH('INPP ponderado'!$B146,'INPP base jul 2019'!$B$9:$B$1048576,0),MATCH('INPP ponderado'!H$10,'INPP base jul 2019'!$C$8:$N$8,0)),5)</f>
        <v>97.418040000000005</v>
      </c>
      <c r="I146" s="260">
        <f>ROUND(INDEX('INPP base jul 2019'!$C$9:$N$1048576,MATCH('INPP ponderado'!$B146,'INPP base jul 2019'!$B$9:$B$1048576,0),MATCH('INPP ponderado'!I$10,'INPP base jul 2019'!$C$8:$N$8,0)),5)</f>
        <v>93.630319999999998</v>
      </c>
      <c r="J146" s="260">
        <f>ROUND(INDEX('INPP base jul 2019'!$C$9:$N$1048576,MATCH('INPP ponderado'!$B146,'INPP base jul 2019'!$B$9:$B$1048576,0),MATCH('INPP ponderado'!J$10,'INPP base jul 2019'!$C$8:$N$8,0)),5)</f>
        <v>94.450050000000005</v>
      </c>
      <c r="K146" s="260">
        <f>ROUND(INDEX('INPP base jul 2019'!$C$9:$N$1048576,MATCH('INPP ponderado'!$B146,'INPP base jul 2019'!$B$9:$B$1048576,0),MATCH('INPP ponderado'!K$10,'INPP base jul 2019'!$C$8:$N$8,0)),5)</f>
        <v>95.156289999999998</v>
      </c>
      <c r="L146" s="260">
        <f>ROUND(INDEX('INPP base jul 2019'!$C$9:$N$1048576,MATCH('INPP ponderado'!$B146,'INPP base jul 2019'!$B$9:$B$1048576,0),MATCH('INPP ponderado'!L$10,'INPP base jul 2019'!$C$8:$N$8,0)),5)</f>
        <v>93.16086</v>
      </c>
      <c r="M146" s="260">
        <f>ROUND(INDEX('INPP base jul 2019'!$C$9:$N$1048576,MATCH('INPP ponderado'!$B146,'INPP base jul 2019'!$B$9:$B$1048576,0),MATCH('INPP ponderado'!M$10,'INPP base jul 2019'!$C$8:$N$8,0)),5)</f>
        <v>96.035290000000003</v>
      </c>
      <c r="N146" s="260">
        <f>ROUND(INDEX('INPP base jul 2019'!$C$9:$N$1048576,MATCH('INPP ponderado'!$B146,'INPP base jul 2019'!$B$9:$B$1048576,0),MATCH('INPP ponderado'!N$10,'INPP base jul 2019'!$C$8:$N$8,0)),5)</f>
        <v>93.804879999999997</v>
      </c>
      <c r="O146" s="260">
        <f t="shared" si="2"/>
        <v>95.389719999999997</v>
      </c>
      <c r="P146" s="265"/>
      <c r="Q146" s="261"/>
      <c r="R146" s="262"/>
      <c r="S146" s="263"/>
    </row>
    <row r="147" spans="1:19" s="264" customFormat="1" x14ac:dyDescent="0.3">
      <c r="A147" s="258"/>
      <c r="B147" s="259">
        <v>43221</v>
      </c>
      <c r="C147" s="260">
        <f>ROUND(INDEX('INPP base jul 2019'!$C$9:$N$1048576,MATCH('INPP ponderado'!$B147,'INPP base jul 2019'!$B$9:$B$1048576,0),MATCH('INPP ponderado'!C$10,'INPP base jul 2019'!$C$8:$N$8,0)),5)</f>
        <v>96.045469999999995</v>
      </c>
      <c r="D147" s="260">
        <f>ROUND(INDEX('INPP base jul 2019'!$C$9:$N$1048576,MATCH('INPP ponderado'!$B147,'INPP base jul 2019'!$B$9:$B$1048576,0),MATCH('INPP ponderado'!D$10,'INPP base jul 2019'!$C$8:$N$8,0)),5)</f>
        <v>95.588440000000006</v>
      </c>
      <c r="E147" s="260">
        <f>ROUND(INDEX('INPP base jul 2019'!$C$9:$N$1048576,MATCH('INPP ponderado'!$B147,'INPP base jul 2019'!$B$9:$B$1048576,0),MATCH('INPP ponderado'!E$10,'INPP base jul 2019'!$C$8:$N$8,0)),5)</f>
        <v>98.092110000000005</v>
      </c>
      <c r="F147" s="260">
        <f>ROUND(INDEX('INPP base jul 2019'!$C$9:$N$1048576,MATCH('INPP ponderado'!$B147,'INPP base jul 2019'!$B$9:$B$1048576,0),MATCH('INPP ponderado'!F$10,'INPP base jul 2019'!$C$8:$N$8,0)),5)</f>
        <v>94.526939999999996</v>
      </c>
      <c r="G147" s="260">
        <f>ROUND(INDEX('INPP base jul 2019'!$C$9:$N$1048576,MATCH('INPP ponderado'!$B147,'INPP base jul 2019'!$B$9:$B$1048576,0),MATCH('INPP ponderado'!G$10,'INPP base jul 2019'!$C$8:$N$8,0)),5)</f>
        <v>97.106639999999999</v>
      </c>
      <c r="H147" s="260">
        <f>ROUND(INDEX('INPP base jul 2019'!$C$9:$N$1048576,MATCH('INPP ponderado'!$B147,'INPP base jul 2019'!$B$9:$B$1048576,0),MATCH('INPP ponderado'!H$10,'INPP base jul 2019'!$C$8:$N$8,0)),5)</f>
        <v>102.20592000000001</v>
      </c>
      <c r="I147" s="260">
        <f>ROUND(INDEX('INPP base jul 2019'!$C$9:$N$1048576,MATCH('INPP ponderado'!$B147,'INPP base jul 2019'!$B$9:$B$1048576,0),MATCH('INPP ponderado'!I$10,'INPP base jul 2019'!$C$8:$N$8,0)),5)</f>
        <v>95.334190000000007</v>
      </c>
      <c r="J147" s="260">
        <f>ROUND(INDEX('INPP base jul 2019'!$C$9:$N$1048576,MATCH('INPP ponderado'!$B147,'INPP base jul 2019'!$B$9:$B$1048576,0),MATCH('INPP ponderado'!J$10,'INPP base jul 2019'!$C$8:$N$8,0)),5)</f>
        <v>97.193709999999996</v>
      </c>
      <c r="K147" s="260">
        <f>ROUND(INDEX('INPP base jul 2019'!$C$9:$N$1048576,MATCH('INPP ponderado'!$B147,'INPP base jul 2019'!$B$9:$B$1048576,0),MATCH('INPP ponderado'!K$10,'INPP base jul 2019'!$C$8:$N$8,0)),5)</f>
        <v>98.15728</v>
      </c>
      <c r="L147" s="260">
        <f>ROUND(INDEX('INPP base jul 2019'!$C$9:$N$1048576,MATCH('INPP ponderado'!$B147,'INPP base jul 2019'!$B$9:$B$1048576,0),MATCH('INPP ponderado'!L$10,'INPP base jul 2019'!$C$8:$N$8,0)),5)</f>
        <v>95.017250000000004</v>
      </c>
      <c r="M147" s="260">
        <f>ROUND(INDEX('INPP base jul 2019'!$C$9:$N$1048576,MATCH('INPP ponderado'!$B147,'INPP base jul 2019'!$B$9:$B$1048576,0),MATCH('INPP ponderado'!M$10,'INPP base jul 2019'!$C$8:$N$8,0)),5)</f>
        <v>98.398200000000003</v>
      </c>
      <c r="N147" s="260">
        <f>ROUND(INDEX('INPP base jul 2019'!$C$9:$N$1048576,MATCH('INPP ponderado'!$B147,'INPP base jul 2019'!$B$9:$B$1048576,0),MATCH('INPP ponderado'!N$10,'INPP base jul 2019'!$C$8:$N$8,0)),5)</f>
        <v>95.940560000000005</v>
      </c>
      <c r="O147" s="260">
        <f t="shared" si="2"/>
        <v>97.436080000000004</v>
      </c>
      <c r="P147" s="265"/>
      <c r="Q147" s="261"/>
      <c r="R147" s="262"/>
      <c r="S147" s="263"/>
    </row>
    <row r="148" spans="1:19" s="264" customFormat="1" x14ac:dyDescent="0.3">
      <c r="A148" s="258"/>
      <c r="B148" s="259">
        <v>43252</v>
      </c>
      <c r="C148" s="260">
        <f>ROUND(INDEX('INPP base jul 2019'!$C$9:$N$1048576,MATCH('INPP ponderado'!$B148,'INPP base jul 2019'!$B$9:$B$1048576,0),MATCH('INPP ponderado'!C$10,'INPP base jul 2019'!$C$8:$N$8,0)),5)</f>
        <v>97.248170000000002</v>
      </c>
      <c r="D148" s="260">
        <f>ROUND(INDEX('INPP base jul 2019'!$C$9:$N$1048576,MATCH('INPP ponderado'!$B148,'INPP base jul 2019'!$B$9:$B$1048576,0),MATCH('INPP ponderado'!D$10,'INPP base jul 2019'!$C$8:$N$8,0)),5)</f>
        <v>95.427850000000007</v>
      </c>
      <c r="E148" s="260">
        <f>ROUND(INDEX('INPP base jul 2019'!$C$9:$N$1048576,MATCH('INPP ponderado'!$B148,'INPP base jul 2019'!$B$9:$B$1048576,0),MATCH('INPP ponderado'!E$10,'INPP base jul 2019'!$C$8:$N$8,0)),5)</f>
        <v>99.615290000000002</v>
      </c>
      <c r="F148" s="260">
        <f>ROUND(INDEX('INPP base jul 2019'!$C$9:$N$1048576,MATCH('INPP ponderado'!$B148,'INPP base jul 2019'!$B$9:$B$1048576,0),MATCH('INPP ponderado'!F$10,'INPP base jul 2019'!$C$8:$N$8,0)),5)</f>
        <v>95.199870000000004</v>
      </c>
      <c r="G148" s="260">
        <f>ROUND(INDEX('INPP base jul 2019'!$C$9:$N$1048576,MATCH('INPP ponderado'!$B148,'INPP base jul 2019'!$B$9:$B$1048576,0),MATCH('INPP ponderado'!G$10,'INPP base jul 2019'!$C$8:$N$8,0)),5)</f>
        <v>97.497590000000002</v>
      </c>
      <c r="H148" s="260">
        <f>ROUND(INDEX('INPP base jul 2019'!$C$9:$N$1048576,MATCH('INPP ponderado'!$B148,'INPP base jul 2019'!$B$9:$B$1048576,0),MATCH('INPP ponderado'!H$10,'INPP base jul 2019'!$C$8:$N$8,0)),5)</f>
        <v>106.78381</v>
      </c>
      <c r="I148" s="260">
        <f>ROUND(INDEX('INPP base jul 2019'!$C$9:$N$1048576,MATCH('INPP ponderado'!$B148,'INPP base jul 2019'!$B$9:$B$1048576,0),MATCH('INPP ponderado'!I$10,'INPP base jul 2019'!$C$8:$N$8,0)),5)</f>
        <v>97.216539999999995</v>
      </c>
      <c r="J148" s="260">
        <f>ROUND(INDEX('INPP base jul 2019'!$C$9:$N$1048576,MATCH('INPP ponderado'!$B148,'INPP base jul 2019'!$B$9:$B$1048576,0),MATCH('INPP ponderado'!J$10,'INPP base jul 2019'!$C$8:$N$8,0)),5)</f>
        <v>100.24392</v>
      </c>
      <c r="K148" s="260">
        <f>ROUND(INDEX('INPP base jul 2019'!$C$9:$N$1048576,MATCH('INPP ponderado'!$B148,'INPP base jul 2019'!$B$9:$B$1048576,0),MATCH('INPP ponderado'!K$10,'INPP base jul 2019'!$C$8:$N$8,0)),5)</f>
        <v>101.28072</v>
      </c>
      <c r="L148" s="260">
        <f>ROUND(INDEX('INPP base jul 2019'!$C$9:$N$1048576,MATCH('INPP ponderado'!$B148,'INPP base jul 2019'!$B$9:$B$1048576,0),MATCH('INPP ponderado'!L$10,'INPP base jul 2019'!$C$8:$N$8,0)),5)</f>
        <v>96.971130000000002</v>
      </c>
      <c r="M148" s="260">
        <f>ROUND(INDEX('INPP base jul 2019'!$C$9:$N$1048576,MATCH('INPP ponderado'!$B148,'INPP base jul 2019'!$B$9:$B$1048576,0),MATCH('INPP ponderado'!M$10,'INPP base jul 2019'!$C$8:$N$8,0)),5)</f>
        <v>100.3004</v>
      </c>
      <c r="N148" s="260">
        <f>ROUND(INDEX('INPP base jul 2019'!$C$9:$N$1048576,MATCH('INPP ponderado'!$B148,'INPP base jul 2019'!$B$9:$B$1048576,0),MATCH('INPP ponderado'!N$10,'INPP base jul 2019'!$C$8:$N$8,0)),5)</f>
        <v>97.176900000000003</v>
      </c>
      <c r="O148" s="260">
        <f t="shared" si="2"/>
        <v>99.363560000000007</v>
      </c>
      <c r="P148" s="265"/>
      <c r="Q148" s="261"/>
      <c r="R148" s="262"/>
      <c r="S148" s="263"/>
    </row>
    <row r="149" spans="1:19" s="264" customFormat="1" x14ac:dyDescent="0.3">
      <c r="A149" s="258"/>
      <c r="B149" s="259">
        <v>43282</v>
      </c>
      <c r="C149" s="260">
        <f>ROUND(INDEX('INPP base jul 2019'!$C$9:$N$1048576,MATCH('INPP ponderado'!$B149,'INPP base jul 2019'!$B$9:$B$1048576,0),MATCH('INPP ponderado'!C$10,'INPP base jul 2019'!$C$8:$N$8,0)),5)</f>
        <v>98.029650000000004</v>
      </c>
      <c r="D149" s="260">
        <f>ROUND(INDEX('INPP base jul 2019'!$C$9:$N$1048576,MATCH('INPP ponderado'!$B149,'INPP base jul 2019'!$B$9:$B$1048576,0),MATCH('INPP ponderado'!D$10,'INPP base jul 2019'!$C$8:$N$8,0)),5)</f>
        <v>95.645390000000006</v>
      </c>
      <c r="E149" s="260">
        <f>ROUND(INDEX('INPP base jul 2019'!$C$9:$N$1048576,MATCH('INPP ponderado'!$B149,'INPP base jul 2019'!$B$9:$B$1048576,0),MATCH('INPP ponderado'!E$10,'INPP base jul 2019'!$C$8:$N$8,0)),5)</f>
        <v>98.564049999999995</v>
      </c>
      <c r="F149" s="260">
        <f>ROUND(INDEX('INPP base jul 2019'!$C$9:$N$1048576,MATCH('INPP ponderado'!$B149,'INPP base jul 2019'!$B$9:$B$1048576,0),MATCH('INPP ponderado'!F$10,'INPP base jul 2019'!$C$8:$N$8,0)),5)</f>
        <v>94.717299999999994</v>
      </c>
      <c r="G149" s="260">
        <f>ROUND(INDEX('INPP base jul 2019'!$C$9:$N$1048576,MATCH('INPP ponderado'!$B149,'INPP base jul 2019'!$B$9:$B$1048576,0),MATCH('INPP ponderado'!G$10,'INPP base jul 2019'!$C$8:$N$8,0)),5)</f>
        <v>97.624570000000006</v>
      </c>
      <c r="H149" s="260">
        <f>ROUND(INDEX('INPP base jul 2019'!$C$9:$N$1048576,MATCH('INPP ponderado'!$B149,'INPP base jul 2019'!$B$9:$B$1048576,0),MATCH('INPP ponderado'!H$10,'INPP base jul 2019'!$C$8:$N$8,0)),5)</f>
        <v>104.25244000000001</v>
      </c>
      <c r="I149" s="260">
        <f>ROUND(INDEX('INPP base jul 2019'!$C$9:$N$1048576,MATCH('INPP ponderado'!$B149,'INPP base jul 2019'!$B$9:$B$1048576,0),MATCH('INPP ponderado'!I$10,'INPP base jul 2019'!$C$8:$N$8,0)),5)</f>
        <v>96.545500000000004</v>
      </c>
      <c r="J149" s="260">
        <f>ROUND(INDEX('INPP base jul 2019'!$C$9:$N$1048576,MATCH('INPP ponderado'!$B149,'INPP base jul 2019'!$B$9:$B$1048576,0),MATCH('INPP ponderado'!J$10,'INPP base jul 2019'!$C$8:$N$8,0)),5)</f>
        <v>97.982969999999995</v>
      </c>
      <c r="K149" s="260">
        <f>ROUND(INDEX('INPP base jul 2019'!$C$9:$N$1048576,MATCH('INPP ponderado'!$B149,'INPP base jul 2019'!$B$9:$B$1048576,0),MATCH('INPP ponderado'!K$10,'INPP base jul 2019'!$C$8:$N$8,0)),5)</f>
        <v>98.171030000000002</v>
      </c>
      <c r="L149" s="260">
        <f>ROUND(INDEX('INPP base jul 2019'!$C$9:$N$1048576,MATCH('INPP ponderado'!$B149,'INPP base jul 2019'!$B$9:$B$1048576,0),MATCH('INPP ponderado'!L$10,'INPP base jul 2019'!$C$8:$N$8,0)),5)</f>
        <v>95.285960000000003</v>
      </c>
      <c r="M149" s="260">
        <f>ROUND(INDEX('INPP base jul 2019'!$C$9:$N$1048576,MATCH('INPP ponderado'!$B149,'INPP base jul 2019'!$B$9:$B$1048576,0),MATCH('INPP ponderado'!M$10,'INPP base jul 2019'!$C$8:$N$8,0)),5)</f>
        <v>98.080950000000001</v>
      </c>
      <c r="N149" s="260">
        <f>ROUND(INDEX('INPP base jul 2019'!$C$9:$N$1048576,MATCH('INPP ponderado'!$B149,'INPP base jul 2019'!$B$9:$B$1048576,0),MATCH('INPP ponderado'!N$10,'INPP base jul 2019'!$C$8:$N$8,0)),5)</f>
        <v>95.972260000000006</v>
      </c>
      <c r="O149" s="260">
        <f t="shared" si="2"/>
        <v>98.085669999999993</v>
      </c>
      <c r="P149" s="265"/>
      <c r="Q149" s="261"/>
      <c r="R149" s="262"/>
      <c r="S149" s="263"/>
    </row>
    <row r="150" spans="1:19" s="264" customFormat="1" x14ac:dyDescent="0.3">
      <c r="A150" s="258"/>
      <c r="B150" s="259">
        <v>43313</v>
      </c>
      <c r="C150" s="260">
        <f>ROUND(INDEX('INPP base jul 2019'!$C$9:$N$1048576,MATCH('INPP ponderado'!$B150,'INPP base jul 2019'!$B$9:$B$1048576,0),MATCH('INPP ponderado'!C$10,'INPP base jul 2019'!$C$8:$N$8,0)),5)</f>
        <v>98.337959999999995</v>
      </c>
      <c r="D150" s="260">
        <f>ROUND(INDEX('INPP base jul 2019'!$C$9:$N$1048576,MATCH('INPP ponderado'!$B150,'INPP base jul 2019'!$B$9:$B$1048576,0),MATCH('INPP ponderado'!D$10,'INPP base jul 2019'!$C$8:$N$8,0)),5)</f>
        <v>95.671790000000001</v>
      </c>
      <c r="E150" s="260">
        <f>ROUND(INDEX('INPP base jul 2019'!$C$9:$N$1048576,MATCH('INPP ponderado'!$B150,'INPP base jul 2019'!$B$9:$B$1048576,0),MATCH('INPP ponderado'!E$10,'INPP base jul 2019'!$C$8:$N$8,0)),5)</f>
        <v>97.695099999999996</v>
      </c>
      <c r="F150" s="260">
        <f>ROUND(INDEX('INPP base jul 2019'!$C$9:$N$1048576,MATCH('INPP ponderado'!$B150,'INPP base jul 2019'!$B$9:$B$1048576,0),MATCH('INPP ponderado'!F$10,'INPP base jul 2019'!$C$8:$N$8,0)),5)</f>
        <v>93.623059999999995</v>
      </c>
      <c r="G150" s="260">
        <f>ROUND(INDEX('INPP base jul 2019'!$C$9:$N$1048576,MATCH('INPP ponderado'!$B150,'INPP base jul 2019'!$B$9:$B$1048576,0),MATCH('INPP ponderado'!G$10,'INPP base jul 2019'!$C$8:$N$8,0)),5)</f>
        <v>97.379429999999999</v>
      </c>
      <c r="H150" s="260">
        <f>ROUND(INDEX('INPP base jul 2019'!$C$9:$N$1048576,MATCH('INPP ponderado'!$B150,'INPP base jul 2019'!$B$9:$B$1048576,0),MATCH('INPP ponderado'!H$10,'INPP base jul 2019'!$C$8:$N$8,0)),5)</f>
        <v>101.91630000000001</v>
      </c>
      <c r="I150" s="260">
        <f>ROUND(INDEX('INPP base jul 2019'!$C$9:$N$1048576,MATCH('INPP ponderado'!$B150,'INPP base jul 2019'!$B$9:$B$1048576,0),MATCH('INPP ponderado'!I$10,'INPP base jul 2019'!$C$8:$N$8,0)),5)</f>
        <v>96.594340000000003</v>
      </c>
      <c r="J150" s="260">
        <f>ROUND(INDEX('INPP base jul 2019'!$C$9:$N$1048576,MATCH('INPP ponderado'!$B150,'INPP base jul 2019'!$B$9:$B$1048576,0),MATCH('INPP ponderado'!J$10,'INPP base jul 2019'!$C$8:$N$8,0)),5)</f>
        <v>97.472340000000003</v>
      </c>
      <c r="K150" s="260">
        <f>ROUND(INDEX('INPP base jul 2019'!$C$9:$N$1048576,MATCH('INPP ponderado'!$B150,'INPP base jul 2019'!$B$9:$B$1048576,0),MATCH('INPP ponderado'!K$10,'INPP base jul 2019'!$C$8:$N$8,0)),5)</f>
        <v>97.387799999999999</v>
      </c>
      <c r="L150" s="260">
        <f>ROUND(INDEX('INPP base jul 2019'!$C$9:$N$1048576,MATCH('INPP ponderado'!$B150,'INPP base jul 2019'!$B$9:$B$1048576,0),MATCH('INPP ponderado'!L$10,'INPP base jul 2019'!$C$8:$N$8,0)),5)</f>
        <v>95.657929999999993</v>
      </c>
      <c r="M150" s="260">
        <f>ROUND(INDEX('INPP base jul 2019'!$C$9:$N$1048576,MATCH('INPP ponderado'!$B150,'INPP base jul 2019'!$B$9:$B$1048576,0),MATCH('INPP ponderado'!M$10,'INPP base jul 2019'!$C$8:$N$8,0)),5)</f>
        <v>97.513199999999998</v>
      </c>
      <c r="N150" s="260">
        <f>ROUND(INDEX('INPP base jul 2019'!$C$9:$N$1048576,MATCH('INPP ponderado'!$B150,'INPP base jul 2019'!$B$9:$B$1048576,0),MATCH('INPP ponderado'!N$10,'INPP base jul 2019'!$C$8:$N$8,0)),5)</f>
        <v>95.537689999999998</v>
      </c>
      <c r="O150" s="260">
        <f t="shared" si="2"/>
        <v>97.64134</v>
      </c>
      <c r="P150" s="265"/>
      <c r="Q150" s="261"/>
      <c r="R150" s="262"/>
      <c r="S150" s="263"/>
    </row>
    <row r="151" spans="1:19" s="264" customFormat="1" x14ac:dyDescent="0.3">
      <c r="A151" s="258"/>
      <c r="B151" s="259">
        <v>43344</v>
      </c>
      <c r="C151" s="260">
        <f>ROUND(INDEX('INPP base jul 2019'!$C$9:$N$1048576,MATCH('INPP ponderado'!$B151,'INPP base jul 2019'!$B$9:$B$1048576,0),MATCH('INPP ponderado'!C$10,'INPP base jul 2019'!$C$8:$N$8,0)),5)</f>
        <v>98.847899999999996</v>
      </c>
      <c r="D151" s="260">
        <f>ROUND(INDEX('INPP base jul 2019'!$C$9:$N$1048576,MATCH('INPP ponderado'!$B151,'INPP base jul 2019'!$B$9:$B$1048576,0),MATCH('INPP ponderado'!D$10,'INPP base jul 2019'!$C$8:$N$8,0)),5)</f>
        <v>96.1708</v>
      </c>
      <c r="E151" s="260">
        <f>ROUND(INDEX('INPP base jul 2019'!$C$9:$N$1048576,MATCH('INPP ponderado'!$B151,'INPP base jul 2019'!$B$9:$B$1048576,0),MATCH('INPP ponderado'!E$10,'INPP base jul 2019'!$C$8:$N$8,0)),5)</f>
        <v>98.295659999999998</v>
      </c>
      <c r="F151" s="260">
        <f>ROUND(INDEX('INPP base jul 2019'!$C$9:$N$1048576,MATCH('INPP ponderado'!$B151,'INPP base jul 2019'!$B$9:$B$1048576,0),MATCH('INPP ponderado'!F$10,'INPP base jul 2019'!$C$8:$N$8,0)),5)</f>
        <v>94.818780000000004</v>
      </c>
      <c r="G151" s="260">
        <f>ROUND(INDEX('INPP base jul 2019'!$C$9:$N$1048576,MATCH('INPP ponderado'!$B151,'INPP base jul 2019'!$B$9:$B$1048576,0),MATCH('INPP ponderado'!G$10,'INPP base jul 2019'!$C$8:$N$8,0)),5)</f>
        <v>97.45232</v>
      </c>
      <c r="H151" s="260">
        <f>ROUND(INDEX('INPP base jul 2019'!$C$9:$N$1048576,MATCH('INPP ponderado'!$B151,'INPP base jul 2019'!$B$9:$B$1048576,0),MATCH('INPP ponderado'!H$10,'INPP base jul 2019'!$C$8:$N$8,0)),5)</f>
        <v>100.11503999999999</v>
      </c>
      <c r="I151" s="260">
        <f>ROUND(INDEX('INPP base jul 2019'!$C$9:$N$1048576,MATCH('INPP ponderado'!$B151,'INPP base jul 2019'!$B$9:$B$1048576,0),MATCH('INPP ponderado'!I$10,'INPP base jul 2019'!$C$8:$N$8,0)),5)</f>
        <v>96.580380000000005</v>
      </c>
      <c r="J151" s="260">
        <f>ROUND(INDEX('INPP base jul 2019'!$C$9:$N$1048576,MATCH('INPP ponderado'!$B151,'INPP base jul 2019'!$B$9:$B$1048576,0),MATCH('INPP ponderado'!J$10,'INPP base jul 2019'!$C$8:$N$8,0)),5)</f>
        <v>98.286959999999993</v>
      </c>
      <c r="K151" s="260">
        <f>ROUND(INDEX('INPP base jul 2019'!$C$9:$N$1048576,MATCH('INPP ponderado'!$B151,'INPP base jul 2019'!$B$9:$B$1048576,0),MATCH('INPP ponderado'!K$10,'INPP base jul 2019'!$C$8:$N$8,0)),5)</f>
        <v>98.119780000000006</v>
      </c>
      <c r="L151" s="260">
        <f>ROUND(INDEX('INPP base jul 2019'!$C$9:$N$1048576,MATCH('INPP ponderado'!$B151,'INPP base jul 2019'!$B$9:$B$1048576,0),MATCH('INPP ponderado'!L$10,'INPP base jul 2019'!$C$8:$N$8,0)),5)</f>
        <v>96.56935</v>
      </c>
      <c r="M151" s="260">
        <f>ROUND(INDEX('INPP base jul 2019'!$C$9:$N$1048576,MATCH('INPP ponderado'!$B151,'INPP base jul 2019'!$B$9:$B$1048576,0),MATCH('INPP ponderado'!M$10,'INPP base jul 2019'!$C$8:$N$8,0)),5)</f>
        <v>98.051969999999997</v>
      </c>
      <c r="N151" s="260">
        <f>ROUND(INDEX('INPP base jul 2019'!$C$9:$N$1048576,MATCH('INPP ponderado'!$B151,'INPP base jul 2019'!$B$9:$B$1048576,0),MATCH('INPP ponderado'!N$10,'INPP base jul 2019'!$C$8:$N$8,0)),5)</f>
        <v>96.180840000000003</v>
      </c>
      <c r="O151" s="260">
        <f t="shared" si="2"/>
        <v>98.071430000000007</v>
      </c>
      <c r="P151" s="265"/>
      <c r="Q151" s="261"/>
      <c r="R151" s="262"/>
      <c r="S151" s="263"/>
    </row>
    <row r="152" spans="1:19" s="264" customFormat="1" x14ac:dyDescent="0.3">
      <c r="A152" s="258"/>
      <c r="B152" s="259">
        <v>43374</v>
      </c>
      <c r="C152" s="260">
        <f>ROUND(INDEX('INPP base jul 2019'!$C$9:$N$1048576,MATCH('INPP ponderado'!$B152,'INPP base jul 2019'!$B$9:$B$1048576,0),MATCH('INPP ponderado'!C$10,'INPP base jul 2019'!$C$8:$N$8,0)),5)</f>
        <v>98.725489999999994</v>
      </c>
      <c r="D152" s="260">
        <f>ROUND(INDEX('INPP base jul 2019'!$C$9:$N$1048576,MATCH('INPP ponderado'!$B152,'INPP base jul 2019'!$B$9:$B$1048576,0),MATCH('INPP ponderado'!D$10,'INPP base jul 2019'!$C$8:$N$8,0)),5)</f>
        <v>95.863280000000003</v>
      </c>
      <c r="E152" s="260">
        <f>ROUND(INDEX('INPP base jul 2019'!$C$9:$N$1048576,MATCH('INPP ponderado'!$B152,'INPP base jul 2019'!$B$9:$B$1048576,0),MATCH('INPP ponderado'!E$10,'INPP base jul 2019'!$C$8:$N$8,0)),5)</f>
        <v>98.743129999999994</v>
      </c>
      <c r="F152" s="260">
        <f>ROUND(INDEX('INPP base jul 2019'!$C$9:$N$1048576,MATCH('INPP ponderado'!$B152,'INPP base jul 2019'!$B$9:$B$1048576,0),MATCH('INPP ponderado'!F$10,'INPP base jul 2019'!$C$8:$N$8,0)),5)</f>
        <v>94.774540000000002</v>
      </c>
      <c r="G152" s="260">
        <f>ROUND(INDEX('INPP base jul 2019'!$C$9:$N$1048576,MATCH('INPP ponderado'!$B152,'INPP base jul 2019'!$B$9:$B$1048576,0),MATCH('INPP ponderado'!G$10,'INPP base jul 2019'!$C$8:$N$8,0)),5)</f>
        <v>97.622399999999999</v>
      </c>
      <c r="H152" s="260">
        <f>ROUND(INDEX('INPP base jul 2019'!$C$9:$N$1048576,MATCH('INPP ponderado'!$B152,'INPP base jul 2019'!$B$9:$B$1048576,0),MATCH('INPP ponderado'!H$10,'INPP base jul 2019'!$C$8:$N$8,0)),5)</f>
        <v>100.58145</v>
      </c>
      <c r="I152" s="260">
        <f>ROUND(INDEX('INPP base jul 2019'!$C$9:$N$1048576,MATCH('INPP ponderado'!$B152,'INPP base jul 2019'!$B$9:$B$1048576,0),MATCH('INPP ponderado'!I$10,'INPP base jul 2019'!$C$8:$N$8,0)),5)</f>
        <v>97.092089999999999</v>
      </c>
      <c r="J152" s="260">
        <f>ROUND(INDEX('INPP base jul 2019'!$C$9:$N$1048576,MATCH('INPP ponderado'!$B152,'INPP base jul 2019'!$B$9:$B$1048576,0),MATCH('INPP ponderado'!J$10,'INPP base jul 2019'!$C$8:$N$8,0)),5)</f>
        <v>98.55086</v>
      </c>
      <c r="K152" s="260">
        <f>ROUND(INDEX('INPP base jul 2019'!$C$9:$N$1048576,MATCH('INPP ponderado'!$B152,'INPP base jul 2019'!$B$9:$B$1048576,0),MATCH('INPP ponderado'!K$10,'INPP base jul 2019'!$C$8:$N$8,0)),5)</f>
        <v>98.460719999999995</v>
      </c>
      <c r="L152" s="260">
        <f>ROUND(INDEX('INPP base jul 2019'!$C$9:$N$1048576,MATCH('INPP ponderado'!$B152,'INPP base jul 2019'!$B$9:$B$1048576,0),MATCH('INPP ponderado'!L$10,'INPP base jul 2019'!$C$8:$N$8,0)),5)</f>
        <v>96.79871</v>
      </c>
      <c r="M152" s="260">
        <f>ROUND(INDEX('INPP base jul 2019'!$C$9:$N$1048576,MATCH('INPP ponderado'!$B152,'INPP base jul 2019'!$B$9:$B$1048576,0),MATCH('INPP ponderado'!M$10,'INPP base jul 2019'!$C$8:$N$8,0)),5)</f>
        <v>98.220849999999999</v>
      </c>
      <c r="N152" s="260">
        <f>ROUND(INDEX('INPP base jul 2019'!$C$9:$N$1048576,MATCH('INPP ponderado'!$B152,'INPP base jul 2019'!$B$9:$B$1048576,0),MATCH('INPP ponderado'!N$10,'INPP base jul 2019'!$C$8:$N$8,0)),5)</f>
        <v>96.703130000000002</v>
      </c>
      <c r="O152" s="260">
        <f t="shared" si="2"/>
        <v>98.245810000000006</v>
      </c>
      <c r="P152" s="261"/>
      <c r="Q152" s="261"/>
      <c r="R152" s="262"/>
      <c r="S152" s="263"/>
    </row>
    <row r="153" spans="1:19" s="264" customFormat="1" x14ac:dyDescent="0.3">
      <c r="A153" s="258"/>
      <c r="B153" s="259">
        <v>43405</v>
      </c>
      <c r="C153" s="260">
        <f>ROUND(INDEX('INPP base jul 2019'!$C$9:$N$1048576,MATCH('INPP ponderado'!$B153,'INPP base jul 2019'!$B$9:$B$1048576,0),MATCH('INPP ponderado'!C$10,'INPP base jul 2019'!$C$8:$N$8,0)),5)</f>
        <v>99.044650000000004</v>
      </c>
      <c r="D153" s="260">
        <f>ROUND(INDEX('INPP base jul 2019'!$C$9:$N$1048576,MATCH('INPP ponderado'!$B153,'INPP base jul 2019'!$B$9:$B$1048576,0),MATCH('INPP ponderado'!D$10,'INPP base jul 2019'!$C$8:$N$8,0)),5)</f>
        <v>96.323419999999999</v>
      </c>
      <c r="E153" s="260">
        <f>ROUND(INDEX('INPP base jul 2019'!$C$9:$N$1048576,MATCH('INPP ponderado'!$B153,'INPP base jul 2019'!$B$9:$B$1048576,0),MATCH('INPP ponderado'!E$10,'INPP base jul 2019'!$C$8:$N$8,0)),5)</f>
        <v>100.88426</v>
      </c>
      <c r="F153" s="260">
        <f>ROUND(INDEX('INPP base jul 2019'!$C$9:$N$1048576,MATCH('INPP ponderado'!$B153,'INPP base jul 2019'!$B$9:$B$1048576,0),MATCH('INPP ponderado'!F$10,'INPP base jul 2019'!$C$8:$N$8,0)),5)</f>
        <v>96.801670000000001</v>
      </c>
      <c r="G153" s="260">
        <f>ROUND(INDEX('INPP base jul 2019'!$C$9:$N$1048576,MATCH('INPP ponderado'!$B153,'INPP base jul 2019'!$B$9:$B$1048576,0),MATCH('INPP ponderado'!G$10,'INPP base jul 2019'!$C$8:$N$8,0)),5)</f>
        <v>98.048190000000005</v>
      </c>
      <c r="H153" s="260">
        <f>ROUND(INDEX('INPP base jul 2019'!$C$9:$N$1048576,MATCH('INPP ponderado'!$B153,'INPP base jul 2019'!$B$9:$B$1048576,0),MATCH('INPP ponderado'!H$10,'INPP base jul 2019'!$C$8:$N$8,0)),5)</f>
        <v>101.94132999999999</v>
      </c>
      <c r="I153" s="260">
        <f>ROUND(INDEX('INPP base jul 2019'!$C$9:$N$1048576,MATCH('INPP ponderado'!$B153,'INPP base jul 2019'!$B$9:$B$1048576,0),MATCH('INPP ponderado'!I$10,'INPP base jul 2019'!$C$8:$N$8,0)),5)</f>
        <v>98.014859999999999</v>
      </c>
      <c r="J153" s="260">
        <f>ROUND(INDEX('INPP base jul 2019'!$C$9:$N$1048576,MATCH('INPP ponderado'!$B153,'INPP base jul 2019'!$B$9:$B$1048576,0),MATCH('INPP ponderado'!J$10,'INPP base jul 2019'!$C$8:$N$8,0)),5)</f>
        <v>101.37358999999999</v>
      </c>
      <c r="K153" s="260">
        <f>ROUND(INDEX('INPP base jul 2019'!$C$9:$N$1048576,MATCH('INPP ponderado'!$B153,'INPP base jul 2019'!$B$9:$B$1048576,0),MATCH('INPP ponderado'!K$10,'INPP base jul 2019'!$C$8:$N$8,0)),5)</f>
        <v>101.94240000000001</v>
      </c>
      <c r="L153" s="260">
        <f>ROUND(INDEX('INPP base jul 2019'!$C$9:$N$1048576,MATCH('INPP ponderado'!$B153,'INPP base jul 2019'!$B$9:$B$1048576,0),MATCH('INPP ponderado'!L$10,'INPP base jul 2019'!$C$8:$N$8,0)),5)</f>
        <v>98.251919999999998</v>
      </c>
      <c r="M153" s="260">
        <f>ROUND(INDEX('INPP base jul 2019'!$C$9:$N$1048576,MATCH('INPP ponderado'!$B153,'INPP base jul 2019'!$B$9:$B$1048576,0),MATCH('INPP ponderado'!M$10,'INPP base jul 2019'!$C$8:$N$8,0)),5)</f>
        <v>100.81440000000001</v>
      </c>
      <c r="N153" s="260">
        <f>ROUND(INDEX('INPP base jul 2019'!$C$9:$N$1048576,MATCH('INPP ponderado'!$B153,'INPP base jul 2019'!$B$9:$B$1048576,0),MATCH('INPP ponderado'!N$10,'INPP base jul 2019'!$C$8:$N$8,0)),5)</f>
        <v>98.891419999999997</v>
      </c>
      <c r="O153" s="260">
        <f t="shared" si="2"/>
        <v>100.05556</v>
      </c>
      <c r="P153" s="265"/>
      <c r="Q153" s="261"/>
      <c r="R153" s="262"/>
      <c r="S153" s="263"/>
    </row>
    <row r="154" spans="1:19" s="264" customFormat="1" x14ac:dyDescent="0.3">
      <c r="A154" s="258"/>
      <c r="B154" s="259">
        <v>43435</v>
      </c>
      <c r="C154" s="260">
        <f>ROUND(INDEX('INPP base jul 2019'!$C$9:$N$1048576,MATCH('INPP ponderado'!$B154,'INPP base jul 2019'!$B$9:$B$1048576,0),MATCH('INPP ponderado'!C$10,'INPP base jul 2019'!$C$8:$N$8,0)),5)</f>
        <v>99.094610000000003</v>
      </c>
      <c r="D154" s="260">
        <f>ROUND(INDEX('INPP base jul 2019'!$C$9:$N$1048576,MATCH('INPP ponderado'!$B154,'INPP base jul 2019'!$B$9:$B$1048576,0),MATCH('INPP ponderado'!D$10,'INPP base jul 2019'!$C$8:$N$8,0)),5)</f>
        <v>96.510840000000002</v>
      </c>
      <c r="E154" s="260">
        <f>ROUND(INDEX('INPP base jul 2019'!$C$9:$N$1048576,MATCH('INPP ponderado'!$B154,'INPP base jul 2019'!$B$9:$B$1048576,0),MATCH('INPP ponderado'!E$10,'INPP base jul 2019'!$C$8:$N$8,0)),5)</f>
        <v>102.16999</v>
      </c>
      <c r="F154" s="260">
        <f>ROUND(INDEX('INPP base jul 2019'!$C$9:$N$1048576,MATCH('INPP ponderado'!$B154,'INPP base jul 2019'!$B$9:$B$1048576,0),MATCH('INPP ponderado'!F$10,'INPP base jul 2019'!$C$8:$N$8,0)),5)</f>
        <v>97.552419999999998</v>
      </c>
      <c r="G154" s="260">
        <f>ROUND(INDEX('INPP base jul 2019'!$C$9:$N$1048576,MATCH('INPP ponderado'!$B154,'INPP base jul 2019'!$B$9:$B$1048576,0),MATCH('INPP ponderado'!G$10,'INPP base jul 2019'!$C$8:$N$8,0)),5)</f>
        <v>97.721549999999993</v>
      </c>
      <c r="H154" s="260">
        <f>ROUND(INDEX('INPP base jul 2019'!$C$9:$N$1048576,MATCH('INPP ponderado'!$B154,'INPP base jul 2019'!$B$9:$B$1048576,0),MATCH('INPP ponderado'!H$10,'INPP base jul 2019'!$C$8:$N$8,0)),5)</f>
        <v>102.51294</v>
      </c>
      <c r="I154" s="260">
        <f>ROUND(INDEX('INPP base jul 2019'!$C$9:$N$1048576,MATCH('INPP ponderado'!$B154,'INPP base jul 2019'!$B$9:$B$1048576,0),MATCH('INPP ponderado'!I$10,'INPP base jul 2019'!$C$8:$N$8,0)),5)</f>
        <v>98.251570000000001</v>
      </c>
      <c r="J154" s="260">
        <f>ROUND(INDEX('INPP base jul 2019'!$C$9:$N$1048576,MATCH('INPP ponderado'!$B154,'INPP base jul 2019'!$B$9:$B$1048576,0),MATCH('INPP ponderado'!J$10,'INPP base jul 2019'!$C$8:$N$8,0)),5)</f>
        <v>101.79241</v>
      </c>
      <c r="K154" s="260">
        <f>ROUND(INDEX('INPP base jul 2019'!$C$9:$N$1048576,MATCH('INPP ponderado'!$B154,'INPP base jul 2019'!$B$9:$B$1048576,0),MATCH('INPP ponderado'!K$10,'INPP base jul 2019'!$C$8:$N$8,0)),5)</f>
        <v>102.10731</v>
      </c>
      <c r="L154" s="260">
        <f>ROUND(INDEX('INPP base jul 2019'!$C$9:$N$1048576,MATCH('INPP ponderado'!$B154,'INPP base jul 2019'!$B$9:$B$1048576,0),MATCH('INPP ponderado'!L$10,'INPP base jul 2019'!$C$8:$N$8,0)),5)</f>
        <v>98.335629999999995</v>
      </c>
      <c r="M154" s="260">
        <f>ROUND(INDEX('INPP base jul 2019'!$C$9:$N$1048576,MATCH('INPP ponderado'!$B154,'INPP base jul 2019'!$B$9:$B$1048576,0),MATCH('INPP ponderado'!M$10,'INPP base jul 2019'!$C$8:$N$8,0)),5)</f>
        <v>101.00221000000001</v>
      </c>
      <c r="N154" s="260">
        <f>ROUND(INDEX('INPP base jul 2019'!$C$9:$N$1048576,MATCH('INPP ponderado'!$B154,'INPP base jul 2019'!$B$9:$B$1048576,0),MATCH('INPP ponderado'!N$10,'INPP base jul 2019'!$C$8:$N$8,0)),5)</f>
        <v>98.967569999999995</v>
      </c>
      <c r="O154" s="260">
        <f t="shared" si="2"/>
        <v>100.33027</v>
      </c>
      <c r="P154" s="265"/>
      <c r="Q154" s="261"/>
      <c r="R154" s="262"/>
      <c r="S154" s="263"/>
    </row>
    <row r="155" spans="1:19" x14ac:dyDescent="0.3">
      <c r="A155" s="258"/>
      <c r="B155" s="259">
        <v>43466</v>
      </c>
      <c r="C155" s="260">
        <f>ROUND(INDEX('INPP base jul 2019'!$C$9:$N$1048576,MATCH('INPP ponderado'!$B155,'INPP base jul 2019'!$B$9:$B$1048576,0),MATCH('INPP ponderado'!C$10,'INPP base jul 2019'!$C$8:$N$8,0)),5)</f>
        <v>99.712429999999998</v>
      </c>
      <c r="D155" s="260">
        <f>ROUND(INDEX('INPP base jul 2019'!$C$9:$N$1048576,MATCH('INPP ponderado'!$B155,'INPP base jul 2019'!$B$9:$B$1048576,0),MATCH('INPP ponderado'!D$10,'INPP base jul 2019'!$C$8:$N$8,0)),5)</f>
        <v>97.377189999999999</v>
      </c>
      <c r="E155" s="260">
        <f>ROUND(INDEX('INPP base jul 2019'!$C$9:$N$1048576,MATCH('INPP ponderado'!$B155,'INPP base jul 2019'!$B$9:$B$1048576,0),MATCH('INPP ponderado'!E$10,'INPP base jul 2019'!$C$8:$N$8,0)),5)</f>
        <v>101.36668</v>
      </c>
      <c r="F155" s="260">
        <f>ROUND(INDEX('INPP base jul 2019'!$C$9:$N$1048576,MATCH('INPP ponderado'!$B155,'INPP base jul 2019'!$B$9:$B$1048576,0),MATCH('INPP ponderado'!F$10,'INPP base jul 2019'!$C$8:$N$8,0)),5)</f>
        <v>97.763480000000001</v>
      </c>
      <c r="G155" s="260">
        <f>ROUND(INDEX('INPP base jul 2019'!$C$9:$N$1048576,MATCH('INPP ponderado'!$B155,'INPP base jul 2019'!$B$9:$B$1048576,0),MATCH('INPP ponderado'!G$10,'INPP base jul 2019'!$C$8:$N$8,0)),5)</f>
        <v>98.093010000000007</v>
      </c>
      <c r="H155" s="260">
        <f>ROUND(INDEX('INPP base jul 2019'!$C$9:$N$1048576,MATCH('INPP ponderado'!$B155,'INPP base jul 2019'!$B$9:$B$1048576,0),MATCH('INPP ponderado'!H$10,'INPP base jul 2019'!$C$8:$N$8,0)),5)</f>
        <v>101.55329</v>
      </c>
      <c r="I155" s="260">
        <f>ROUND(INDEX('INPP base jul 2019'!$C$9:$N$1048576,MATCH('INPP ponderado'!$B155,'INPP base jul 2019'!$B$9:$B$1048576,0),MATCH('INPP ponderado'!I$10,'INPP base jul 2019'!$C$8:$N$8,0)),5)</f>
        <v>98.724419999999995</v>
      </c>
      <c r="J155" s="260">
        <f>ROUND(INDEX('INPP base jul 2019'!$C$9:$N$1048576,MATCH('INPP ponderado'!$B155,'INPP base jul 2019'!$B$9:$B$1048576,0),MATCH('INPP ponderado'!J$10,'INPP base jul 2019'!$C$8:$N$8,0)),5)</f>
        <v>99.876509999999996</v>
      </c>
      <c r="K155" s="260">
        <f>ROUND(INDEX('INPP base jul 2019'!$C$9:$N$1048576,MATCH('INPP ponderado'!$B155,'INPP base jul 2019'!$B$9:$B$1048576,0),MATCH('INPP ponderado'!K$10,'INPP base jul 2019'!$C$8:$N$8,0)),5)</f>
        <v>99.878810000000001</v>
      </c>
      <c r="L155" s="260">
        <f>ROUND(INDEX('INPP base jul 2019'!$C$9:$N$1048576,MATCH('INPP ponderado'!$B155,'INPP base jul 2019'!$B$9:$B$1048576,0),MATCH('INPP ponderado'!L$10,'INPP base jul 2019'!$C$8:$N$8,0)),5)</f>
        <v>99.162700000000001</v>
      </c>
      <c r="M155" s="260">
        <f>ROUND(INDEX('INPP base jul 2019'!$C$9:$N$1048576,MATCH('INPP ponderado'!$B155,'INPP base jul 2019'!$B$9:$B$1048576,0),MATCH('INPP ponderado'!M$10,'INPP base jul 2019'!$C$8:$N$8,0)),5)</f>
        <v>99.254810000000006</v>
      </c>
      <c r="N155" s="260">
        <f>ROUND(INDEX('INPP base jul 2019'!$C$9:$N$1048576,MATCH('INPP ponderado'!$B155,'INPP base jul 2019'!$B$9:$B$1048576,0),MATCH('INPP ponderado'!N$10,'INPP base jul 2019'!$C$8:$N$8,0)),5)</f>
        <v>97.757630000000006</v>
      </c>
      <c r="O155" s="260">
        <f t="shared" si="2"/>
        <v>99.600340000000003</v>
      </c>
      <c r="P155" s="266"/>
      <c r="Q155" s="261"/>
      <c r="R155" s="267"/>
      <c r="S155" s="263"/>
    </row>
    <row r="156" spans="1:19" x14ac:dyDescent="0.3">
      <c r="A156" s="258"/>
      <c r="B156" s="259">
        <v>43497</v>
      </c>
      <c r="C156" s="260">
        <f>ROUND(INDEX('INPP base jul 2019'!$C$9:$N$1048576,MATCH('INPP ponderado'!$B156,'INPP base jul 2019'!$B$9:$B$1048576,0),MATCH('INPP ponderado'!C$10,'INPP base jul 2019'!$C$8:$N$8,0)),5)</f>
        <v>99.858670000000004</v>
      </c>
      <c r="D156" s="260">
        <f>ROUND(INDEX('INPP base jul 2019'!$C$9:$N$1048576,MATCH('INPP ponderado'!$B156,'INPP base jul 2019'!$B$9:$B$1048576,0),MATCH('INPP ponderado'!D$10,'INPP base jul 2019'!$C$8:$N$8,0)),5)</f>
        <v>97.652959999999993</v>
      </c>
      <c r="E156" s="260">
        <f>ROUND(INDEX('INPP base jul 2019'!$C$9:$N$1048576,MATCH('INPP ponderado'!$B156,'INPP base jul 2019'!$B$9:$B$1048576,0),MATCH('INPP ponderado'!E$10,'INPP base jul 2019'!$C$8:$N$8,0)),5)</f>
        <v>100.1811</v>
      </c>
      <c r="F156" s="260">
        <f>ROUND(INDEX('INPP base jul 2019'!$C$9:$N$1048576,MATCH('INPP ponderado'!$B156,'INPP base jul 2019'!$B$9:$B$1048576,0),MATCH('INPP ponderado'!F$10,'INPP base jul 2019'!$C$8:$N$8,0)),5)</f>
        <v>98.104879999999994</v>
      </c>
      <c r="G156" s="260">
        <f>ROUND(INDEX('INPP base jul 2019'!$C$9:$N$1048576,MATCH('INPP ponderado'!$B156,'INPP base jul 2019'!$B$9:$B$1048576,0),MATCH('INPP ponderado'!G$10,'INPP base jul 2019'!$C$8:$N$8,0)),5)</f>
        <v>99.057320000000004</v>
      </c>
      <c r="H156" s="260">
        <f>ROUND(INDEX('INPP base jul 2019'!$C$9:$N$1048576,MATCH('INPP ponderado'!$B156,'INPP base jul 2019'!$B$9:$B$1048576,0),MATCH('INPP ponderado'!H$10,'INPP base jul 2019'!$C$8:$N$8,0)),5)</f>
        <v>101.69132999999999</v>
      </c>
      <c r="I156" s="260">
        <f>ROUND(INDEX('INPP base jul 2019'!$C$9:$N$1048576,MATCH('INPP ponderado'!$B156,'INPP base jul 2019'!$B$9:$B$1048576,0),MATCH('INPP ponderado'!I$10,'INPP base jul 2019'!$C$8:$N$8,0)),5)</f>
        <v>99.281030000000001</v>
      </c>
      <c r="J156" s="260">
        <f>ROUND(INDEX('INPP base jul 2019'!$C$9:$N$1048576,MATCH('INPP ponderado'!$B156,'INPP base jul 2019'!$B$9:$B$1048576,0),MATCH('INPP ponderado'!J$10,'INPP base jul 2019'!$C$8:$N$8,0)),5)</f>
        <v>99.506399999999999</v>
      </c>
      <c r="K156" s="260">
        <f>ROUND(INDEX('INPP base jul 2019'!$C$9:$N$1048576,MATCH('INPP ponderado'!$B156,'INPP base jul 2019'!$B$9:$B$1048576,0),MATCH('INPP ponderado'!K$10,'INPP base jul 2019'!$C$8:$N$8,0)),5)</f>
        <v>99.754409999999993</v>
      </c>
      <c r="L156" s="260">
        <f>ROUND(INDEX('INPP base jul 2019'!$C$9:$N$1048576,MATCH('INPP ponderado'!$B156,'INPP base jul 2019'!$B$9:$B$1048576,0),MATCH('INPP ponderado'!L$10,'INPP base jul 2019'!$C$8:$N$8,0)),5)</f>
        <v>99.320490000000007</v>
      </c>
      <c r="M156" s="260">
        <f>ROUND(INDEX('INPP base jul 2019'!$C$9:$N$1048576,MATCH('INPP ponderado'!$B156,'INPP base jul 2019'!$B$9:$B$1048576,0),MATCH('INPP ponderado'!M$10,'INPP base jul 2019'!$C$8:$N$8,0)),5)</f>
        <v>99.099149999999995</v>
      </c>
      <c r="N156" s="260">
        <f>ROUND(INDEX('INPP base jul 2019'!$C$9:$N$1048576,MATCH('INPP ponderado'!$B156,'INPP base jul 2019'!$B$9:$B$1048576,0),MATCH('INPP ponderado'!N$10,'INPP base jul 2019'!$C$8:$N$8,0)),5)</f>
        <v>97.992189999999994</v>
      </c>
      <c r="O156" s="260">
        <f t="shared" si="2"/>
        <v>99.553790000000006</v>
      </c>
      <c r="P156" s="266"/>
      <c r="Q156" s="261"/>
      <c r="R156" s="267"/>
      <c r="S156" s="263"/>
    </row>
    <row r="157" spans="1:19" x14ac:dyDescent="0.3">
      <c r="A157" s="258"/>
      <c r="B157" s="259">
        <v>43525</v>
      </c>
      <c r="C157" s="260">
        <f>ROUND(INDEX('INPP base jul 2019'!$C$9:$N$1048576,MATCH('INPP ponderado'!$B157,'INPP base jul 2019'!$B$9:$B$1048576,0),MATCH('INPP ponderado'!C$10,'INPP base jul 2019'!$C$8:$N$8,0)),5)</f>
        <v>99.692279999999997</v>
      </c>
      <c r="D157" s="260">
        <f>ROUND(INDEX('INPP base jul 2019'!$C$9:$N$1048576,MATCH('INPP ponderado'!$B157,'INPP base jul 2019'!$B$9:$B$1048576,0),MATCH('INPP ponderado'!D$10,'INPP base jul 2019'!$C$8:$N$8,0)),5)</f>
        <v>98.300389999999993</v>
      </c>
      <c r="E157" s="260">
        <f>ROUND(INDEX('INPP base jul 2019'!$C$9:$N$1048576,MATCH('INPP ponderado'!$B157,'INPP base jul 2019'!$B$9:$B$1048576,0),MATCH('INPP ponderado'!E$10,'INPP base jul 2019'!$C$8:$N$8,0)),5)</f>
        <v>100.04388</v>
      </c>
      <c r="F157" s="260">
        <f>ROUND(INDEX('INPP base jul 2019'!$C$9:$N$1048576,MATCH('INPP ponderado'!$B157,'INPP base jul 2019'!$B$9:$B$1048576,0),MATCH('INPP ponderado'!F$10,'INPP base jul 2019'!$C$8:$N$8,0)),5)</f>
        <v>98.272900000000007</v>
      </c>
      <c r="G157" s="260">
        <f>ROUND(INDEX('INPP base jul 2019'!$C$9:$N$1048576,MATCH('INPP ponderado'!$B157,'INPP base jul 2019'!$B$9:$B$1048576,0),MATCH('INPP ponderado'!G$10,'INPP base jul 2019'!$C$8:$N$8,0)),5)</f>
        <v>99.48075</v>
      </c>
      <c r="H157" s="260">
        <f>ROUND(INDEX('INPP base jul 2019'!$C$9:$N$1048576,MATCH('INPP ponderado'!$B157,'INPP base jul 2019'!$B$9:$B$1048576,0),MATCH('INPP ponderado'!H$10,'INPP base jul 2019'!$C$8:$N$8,0)),5)</f>
        <v>101.47063</v>
      </c>
      <c r="I157" s="260">
        <f>ROUND(INDEX('INPP base jul 2019'!$C$9:$N$1048576,MATCH('INPP ponderado'!$B157,'INPP base jul 2019'!$B$9:$B$1048576,0),MATCH('INPP ponderado'!I$10,'INPP base jul 2019'!$C$8:$N$8,0)),5)</f>
        <v>99.497739999999993</v>
      </c>
      <c r="J157" s="260">
        <f>ROUND(INDEX('INPP base jul 2019'!$C$9:$N$1048576,MATCH('INPP ponderado'!$B157,'INPP base jul 2019'!$B$9:$B$1048576,0),MATCH('INPP ponderado'!J$10,'INPP base jul 2019'!$C$8:$N$8,0)),5)</f>
        <v>99.548310000000001</v>
      </c>
      <c r="K157" s="260">
        <f>ROUND(INDEX('INPP base jul 2019'!$C$9:$N$1048576,MATCH('INPP ponderado'!$B157,'INPP base jul 2019'!$B$9:$B$1048576,0),MATCH('INPP ponderado'!K$10,'INPP base jul 2019'!$C$8:$N$8,0)),5)</f>
        <v>99.989930000000001</v>
      </c>
      <c r="L157" s="260">
        <f>ROUND(INDEX('INPP base jul 2019'!$C$9:$N$1048576,MATCH('INPP ponderado'!$B157,'INPP base jul 2019'!$B$9:$B$1048576,0),MATCH('INPP ponderado'!L$10,'INPP base jul 2019'!$C$8:$N$8,0)),5)</f>
        <v>99.550039999999996</v>
      </c>
      <c r="M157" s="260">
        <f>ROUND(INDEX('INPP base jul 2019'!$C$9:$N$1048576,MATCH('INPP ponderado'!$B157,'INPP base jul 2019'!$B$9:$B$1048576,0),MATCH('INPP ponderado'!M$10,'INPP base jul 2019'!$C$8:$N$8,0)),5)</f>
        <v>99.215729999999994</v>
      </c>
      <c r="N157" s="260">
        <f>ROUND(INDEX('INPP base jul 2019'!$C$9:$N$1048576,MATCH('INPP ponderado'!$B157,'INPP base jul 2019'!$B$9:$B$1048576,0),MATCH('INPP ponderado'!N$10,'INPP base jul 2019'!$C$8:$N$8,0)),5)</f>
        <v>99.265929999999997</v>
      </c>
      <c r="O157" s="260">
        <f t="shared" si="2"/>
        <v>99.616219999999998</v>
      </c>
      <c r="P157" s="266"/>
      <c r="Q157" s="261"/>
      <c r="R157" s="267"/>
      <c r="S157" s="263"/>
    </row>
    <row r="158" spans="1:19" x14ac:dyDescent="0.3">
      <c r="A158" s="258"/>
      <c r="B158" s="259">
        <v>43556</v>
      </c>
      <c r="C158" s="260">
        <f>ROUND(INDEX('INPP base jul 2019'!$C$9:$N$1048576,MATCH('INPP ponderado'!$B158,'INPP base jul 2019'!$B$9:$B$1048576,0),MATCH('INPP ponderado'!C$10,'INPP base jul 2019'!$C$8:$N$8,0)),5)</f>
        <v>99.666460000000001</v>
      </c>
      <c r="D158" s="260">
        <f>ROUND(INDEX('INPP base jul 2019'!$C$9:$N$1048576,MATCH('INPP ponderado'!$B158,'INPP base jul 2019'!$B$9:$B$1048576,0),MATCH('INPP ponderado'!D$10,'INPP base jul 2019'!$C$8:$N$8,0)),5)</f>
        <v>98.788039999999995</v>
      </c>
      <c r="E158" s="260">
        <f>ROUND(INDEX('INPP base jul 2019'!$C$9:$N$1048576,MATCH('INPP ponderado'!$B158,'INPP base jul 2019'!$B$9:$B$1048576,0),MATCH('INPP ponderado'!E$10,'INPP base jul 2019'!$C$8:$N$8,0)),5)</f>
        <v>99.993600000000001</v>
      </c>
      <c r="F158" s="260">
        <f>ROUND(INDEX('INPP base jul 2019'!$C$9:$N$1048576,MATCH('INPP ponderado'!$B158,'INPP base jul 2019'!$B$9:$B$1048576,0),MATCH('INPP ponderado'!F$10,'INPP base jul 2019'!$C$8:$N$8,0)),5)</f>
        <v>98.168909999999997</v>
      </c>
      <c r="G158" s="260">
        <f>ROUND(INDEX('INPP base jul 2019'!$C$9:$N$1048576,MATCH('INPP ponderado'!$B158,'INPP base jul 2019'!$B$9:$B$1048576,0),MATCH('INPP ponderado'!G$10,'INPP base jul 2019'!$C$8:$N$8,0)),5)</f>
        <v>99.097440000000006</v>
      </c>
      <c r="H158" s="260">
        <f>ROUND(INDEX('INPP base jul 2019'!$C$9:$N$1048576,MATCH('INPP ponderado'!$B158,'INPP base jul 2019'!$B$9:$B$1048576,0),MATCH('INPP ponderado'!H$10,'INPP base jul 2019'!$C$8:$N$8,0)),5)</f>
        <v>100.29953</v>
      </c>
      <c r="I158" s="260">
        <f>ROUND(INDEX('INPP base jul 2019'!$C$9:$N$1048576,MATCH('INPP ponderado'!$B158,'INPP base jul 2019'!$B$9:$B$1048576,0),MATCH('INPP ponderado'!I$10,'INPP base jul 2019'!$C$8:$N$8,0)),5)</f>
        <v>99.256180000000001</v>
      </c>
      <c r="J158" s="260">
        <f>ROUND(INDEX('INPP base jul 2019'!$C$9:$N$1048576,MATCH('INPP ponderado'!$B158,'INPP base jul 2019'!$B$9:$B$1048576,0),MATCH('INPP ponderado'!J$10,'INPP base jul 2019'!$C$8:$N$8,0)),5)</f>
        <v>99.631540000000001</v>
      </c>
      <c r="K158" s="260">
        <f>ROUND(INDEX('INPP base jul 2019'!$C$9:$N$1048576,MATCH('INPP ponderado'!$B158,'INPP base jul 2019'!$B$9:$B$1048576,0),MATCH('INPP ponderado'!K$10,'INPP base jul 2019'!$C$8:$N$8,0)),5)</f>
        <v>98.996449999999996</v>
      </c>
      <c r="L158" s="260">
        <f>ROUND(INDEX('INPP base jul 2019'!$C$9:$N$1048576,MATCH('INPP ponderado'!$B158,'INPP base jul 2019'!$B$9:$B$1048576,0),MATCH('INPP ponderado'!L$10,'INPP base jul 2019'!$C$8:$N$8,0)),5)</f>
        <v>99.399820000000005</v>
      </c>
      <c r="M158" s="260">
        <f>ROUND(INDEX('INPP base jul 2019'!$C$9:$N$1048576,MATCH('INPP ponderado'!$B158,'INPP base jul 2019'!$B$9:$B$1048576,0),MATCH('INPP ponderado'!M$10,'INPP base jul 2019'!$C$8:$N$8,0)),5)</f>
        <v>99.161379999999994</v>
      </c>
      <c r="N158" s="260">
        <f>ROUND(INDEX('INPP base jul 2019'!$C$9:$N$1048576,MATCH('INPP ponderado'!$B158,'INPP base jul 2019'!$B$9:$B$1048576,0),MATCH('INPP ponderado'!N$10,'INPP base jul 2019'!$C$8:$N$8,0)),5)</f>
        <v>99.533420000000007</v>
      </c>
      <c r="O158" s="260">
        <f t="shared" si="2"/>
        <v>99.399190000000004</v>
      </c>
      <c r="P158" s="266"/>
      <c r="Q158" s="261"/>
      <c r="R158" s="267"/>
      <c r="S158" s="263"/>
    </row>
    <row r="159" spans="1:19" x14ac:dyDescent="0.3">
      <c r="A159" s="258"/>
      <c r="B159" s="259">
        <v>43586</v>
      </c>
      <c r="C159" s="260">
        <f>ROUND(INDEX('INPP base jul 2019'!$C$9:$N$1048576,MATCH('INPP ponderado'!$B159,'INPP base jul 2019'!$B$9:$B$1048576,0),MATCH('INPP ponderado'!C$10,'INPP base jul 2019'!$C$8:$N$8,0)),5)</f>
        <v>99.973600000000005</v>
      </c>
      <c r="D159" s="260">
        <f>ROUND(INDEX('INPP base jul 2019'!$C$9:$N$1048576,MATCH('INPP ponderado'!$B159,'INPP base jul 2019'!$B$9:$B$1048576,0),MATCH('INPP ponderado'!D$10,'INPP base jul 2019'!$C$8:$N$8,0)),5)</f>
        <v>99.791340000000005</v>
      </c>
      <c r="E159" s="260">
        <f>ROUND(INDEX('INPP base jul 2019'!$C$9:$N$1048576,MATCH('INPP ponderado'!$B159,'INPP base jul 2019'!$B$9:$B$1048576,0),MATCH('INPP ponderado'!E$10,'INPP base jul 2019'!$C$8:$N$8,0)),5)</f>
        <v>99.58672</v>
      </c>
      <c r="F159" s="260">
        <f>ROUND(INDEX('INPP base jul 2019'!$C$9:$N$1048576,MATCH('INPP ponderado'!$B159,'INPP base jul 2019'!$B$9:$B$1048576,0),MATCH('INPP ponderado'!F$10,'INPP base jul 2019'!$C$8:$N$8,0)),5)</f>
        <v>99.834729999999993</v>
      </c>
      <c r="G159" s="260">
        <f>ROUND(INDEX('INPP base jul 2019'!$C$9:$N$1048576,MATCH('INPP ponderado'!$B159,'INPP base jul 2019'!$B$9:$B$1048576,0),MATCH('INPP ponderado'!G$10,'INPP base jul 2019'!$C$8:$N$8,0)),5)</f>
        <v>99.523790000000005</v>
      </c>
      <c r="H159" s="260">
        <f>ROUND(INDEX('INPP base jul 2019'!$C$9:$N$1048576,MATCH('INPP ponderado'!$B159,'INPP base jul 2019'!$B$9:$B$1048576,0),MATCH('INPP ponderado'!H$10,'INPP base jul 2019'!$C$8:$N$8,0)),5)</f>
        <v>99.20402</v>
      </c>
      <c r="I159" s="260">
        <f>ROUND(INDEX('INPP base jul 2019'!$C$9:$N$1048576,MATCH('INPP ponderado'!$B159,'INPP base jul 2019'!$B$9:$B$1048576,0),MATCH('INPP ponderado'!I$10,'INPP base jul 2019'!$C$8:$N$8,0)),5)</f>
        <v>99.732349999999997</v>
      </c>
      <c r="J159" s="260">
        <f>ROUND(INDEX('INPP base jul 2019'!$C$9:$N$1048576,MATCH('INPP ponderado'!$B159,'INPP base jul 2019'!$B$9:$B$1048576,0),MATCH('INPP ponderado'!J$10,'INPP base jul 2019'!$C$8:$N$8,0)),5)</f>
        <v>99.817459999999997</v>
      </c>
      <c r="K159" s="260">
        <f>ROUND(INDEX('INPP base jul 2019'!$C$9:$N$1048576,MATCH('INPP ponderado'!$B159,'INPP base jul 2019'!$B$9:$B$1048576,0),MATCH('INPP ponderado'!K$10,'INPP base jul 2019'!$C$8:$N$8,0)),5)</f>
        <v>99.202240000000003</v>
      </c>
      <c r="L159" s="260">
        <f>ROUND(INDEX('INPP base jul 2019'!$C$9:$N$1048576,MATCH('INPP ponderado'!$B159,'INPP base jul 2019'!$B$9:$B$1048576,0),MATCH('INPP ponderado'!L$10,'INPP base jul 2019'!$C$8:$N$8,0)),5)</f>
        <v>99.71566</v>
      </c>
      <c r="M159" s="260">
        <f>ROUND(INDEX('INPP base jul 2019'!$C$9:$N$1048576,MATCH('INPP ponderado'!$B159,'INPP base jul 2019'!$B$9:$B$1048576,0),MATCH('INPP ponderado'!M$10,'INPP base jul 2019'!$C$8:$N$8,0)),5)</f>
        <v>99.368129999999994</v>
      </c>
      <c r="N159" s="260">
        <f>ROUND(INDEX('INPP base jul 2019'!$C$9:$N$1048576,MATCH('INPP ponderado'!$B159,'INPP base jul 2019'!$B$9:$B$1048576,0),MATCH('INPP ponderado'!N$10,'INPP base jul 2019'!$C$8:$N$8,0)),5)</f>
        <v>99.646190000000004</v>
      </c>
      <c r="O159" s="260">
        <f t="shared" si="2"/>
        <v>99.581299999999999</v>
      </c>
      <c r="P159" s="266"/>
      <c r="Q159" s="261"/>
      <c r="R159" s="267"/>
      <c r="S159" s="263"/>
    </row>
    <row r="160" spans="1:19" x14ac:dyDescent="0.3">
      <c r="A160" s="258"/>
      <c r="B160" s="259">
        <v>43617</v>
      </c>
      <c r="C160" s="260">
        <f>ROUND(INDEX('INPP base jul 2019'!$C$9:$N$1048576,MATCH('INPP ponderado'!$B160,'INPP base jul 2019'!$B$9:$B$1048576,0),MATCH('INPP ponderado'!C$10,'INPP base jul 2019'!$C$8:$N$8,0)),5)</f>
        <v>100.21982</v>
      </c>
      <c r="D160" s="260">
        <f>ROUND(INDEX('INPP base jul 2019'!$C$9:$N$1048576,MATCH('INPP ponderado'!$B160,'INPP base jul 2019'!$B$9:$B$1048576,0),MATCH('INPP ponderado'!D$10,'INPP base jul 2019'!$C$8:$N$8,0)),5)</f>
        <v>100.02615</v>
      </c>
      <c r="E160" s="260">
        <f>ROUND(INDEX('INPP base jul 2019'!$C$9:$N$1048576,MATCH('INPP ponderado'!$B160,'INPP base jul 2019'!$B$9:$B$1048576,0),MATCH('INPP ponderado'!E$10,'INPP base jul 2019'!$C$8:$N$8,0)),5)</f>
        <v>100.23802000000001</v>
      </c>
      <c r="F160" s="260">
        <f>ROUND(INDEX('INPP base jul 2019'!$C$9:$N$1048576,MATCH('INPP ponderado'!$B160,'INPP base jul 2019'!$B$9:$B$1048576,0),MATCH('INPP ponderado'!F$10,'INPP base jul 2019'!$C$8:$N$8,0)),5)</f>
        <v>99.766120000000001</v>
      </c>
      <c r="G160" s="260">
        <f>ROUND(INDEX('INPP base jul 2019'!$C$9:$N$1048576,MATCH('INPP ponderado'!$B160,'INPP base jul 2019'!$B$9:$B$1048576,0),MATCH('INPP ponderado'!G$10,'INPP base jul 2019'!$C$8:$N$8,0)),5)</f>
        <v>100.02795</v>
      </c>
      <c r="H160" s="260">
        <f>ROUND(INDEX('INPP base jul 2019'!$C$9:$N$1048576,MATCH('INPP ponderado'!$B160,'INPP base jul 2019'!$B$9:$B$1048576,0),MATCH('INPP ponderado'!H$10,'INPP base jul 2019'!$C$8:$N$8,0)),5)</f>
        <v>99.681479999999993</v>
      </c>
      <c r="I160" s="260">
        <f>ROUND(INDEX('INPP base jul 2019'!$C$9:$N$1048576,MATCH('INPP ponderado'!$B160,'INPP base jul 2019'!$B$9:$B$1048576,0),MATCH('INPP ponderado'!I$10,'INPP base jul 2019'!$C$8:$N$8,0)),5)</f>
        <v>100.16239</v>
      </c>
      <c r="J160" s="260">
        <f>ROUND(INDEX('INPP base jul 2019'!$C$9:$N$1048576,MATCH('INPP ponderado'!$B160,'INPP base jul 2019'!$B$9:$B$1048576,0),MATCH('INPP ponderado'!J$10,'INPP base jul 2019'!$C$8:$N$8,0)),5)</f>
        <v>100.28986</v>
      </c>
      <c r="K160" s="260">
        <f>ROUND(INDEX('INPP base jul 2019'!$C$9:$N$1048576,MATCH('INPP ponderado'!$B160,'INPP base jul 2019'!$B$9:$B$1048576,0),MATCH('INPP ponderado'!K$10,'INPP base jul 2019'!$C$8:$N$8,0)),5)</f>
        <v>100.31107</v>
      </c>
      <c r="L160" s="260">
        <f>ROUND(INDEX('INPP base jul 2019'!$C$9:$N$1048576,MATCH('INPP ponderado'!$B160,'INPP base jul 2019'!$B$9:$B$1048576,0),MATCH('INPP ponderado'!L$10,'INPP base jul 2019'!$C$8:$N$8,0)),5)</f>
        <v>100.03167999999999</v>
      </c>
      <c r="M160" s="260">
        <f>ROUND(INDEX('INPP base jul 2019'!$C$9:$N$1048576,MATCH('INPP ponderado'!$B160,'INPP base jul 2019'!$B$9:$B$1048576,0),MATCH('INPP ponderado'!M$10,'INPP base jul 2019'!$C$8:$N$8,0)),5)</f>
        <v>100.25995</v>
      </c>
      <c r="N160" s="260">
        <f>ROUND(INDEX('INPP base jul 2019'!$C$9:$N$1048576,MATCH('INPP ponderado'!$B160,'INPP base jul 2019'!$B$9:$B$1048576,0),MATCH('INPP ponderado'!N$10,'INPP base jul 2019'!$C$8:$N$8,0)),5)</f>
        <v>100.15476</v>
      </c>
      <c r="O160" s="260">
        <f t="shared" si="2"/>
        <v>100.17303</v>
      </c>
      <c r="P160" s="266"/>
      <c r="Q160" s="261"/>
      <c r="R160" s="267"/>
      <c r="S160" s="263"/>
    </row>
    <row r="161" spans="1:19" x14ac:dyDescent="0.3">
      <c r="A161" s="258"/>
      <c r="B161" s="259">
        <v>43647</v>
      </c>
      <c r="C161" s="260">
        <f>ROUND(INDEX('INPP base jul 2019'!$C$9:$N$1048576,MATCH('INPP ponderado'!$B161,'INPP base jul 2019'!$B$9:$B$1048576,0),MATCH('INPP ponderado'!C$10,'INPP base jul 2019'!$C$8:$N$8,0)),5)</f>
        <v>100</v>
      </c>
      <c r="D161" s="260">
        <f>ROUND(INDEX('INPP base jul 2019'!$C$9:$N$1048576,MATCH('INPP ponderado'!$B161,'INPP base jul 2019'!$B$9:$B$1048576,0),MATCH('INPP ponderado'!D$10,'INPP base jul 2019'!$C$8:$N$8,0)),5)</f>
        <v>100</v>
      </c>
      <c r="E161" s="260">
        <f>ROUND(INDEX('INPP base jul 2019'!$C$9:$N$1048576,MATCH('INPP ponderado'!$B161,'INPP base jul 2019'!$B$9:$B$1048576,0),MATCH('INPP ponderado'!E$10,'INPP base jul 2019'!$C$8:$N$8,0)),5)</f>
        <v>100</v>
      </c>
      <c r="F161" s="260">
        <f>ROUND(INDEX('INPP base jul 2019'!$C$9:$N$1048576,MATCH('INPP ponderado'!$B161,'INPP base jul 2019'!$B$9:$B$1048576,0),MATCH('INPP ponderado'!F$10,'INPP base jul 2019'!$C$8:$N$8,0)),5)</f>
        <v>100</v>
      </c>
      <c r="G161" s="260">
        <f>ROUND(INDEX('INPP base jul 2019'!$C$9:$N$1048576,MATCH('INPP ponderado'!$B161,'INPP base jul 2019'!$B$9:$B$1048576,0),MATCH('INPP ponderado'!G$10,'INPP base jul 2019'!$C$8:$N$8,0)),5)</f>
        <v>100</v>
      </c>
      <c r="H161" s="260">
        <f>ROUND(INDEX('INPP base jul 2019'!$C$9:$N$1048576,MATCH('INPP ponderado'!$B161,'INPP base jul 2019'!$B$9:$B$1048576,0),MATCH('INPP ponderado'!H$10,'INPP base jul 2019'!$C$8:$N$8,0)),5)</f>
        <v>100</v>
      </c>
      <c r="I161" s="260">
        <f>ROUND(INDEX('INPP base jul 2019'!$C$9:$N$1048576,MATCH('INPP ponderado'!$B161,'INPP base jul 2019'!$B$9:$B$1048576,0),MATCH('INPP ponderado'!I$10,'INPP base jul 2019'!$C$8:$N$8,0)),5)</f>
        <v>100</v>
      </c>
      <c r="J161" s="260">
        <f>ROUND(INDEX('INPP base jul 2019'!$C$9:$N$1048576,MATCH('INPP ponderado'!$B161,'INPP base jul 2019'!$B$9:$B$1048576,0),MATCH('INPP ponderado'!J$10,'INPP base jul 2019'!$C$8:$N$8,0)),5)</f>
        <v>100</v>
      </c>
      <c r="K161" s="260">
        <f>ROUND(INDEX('INPP base jul 2019'!$C$9:$N$1048576,MATCH('INPP ponderado'!$B161,'INPP base jul 2019'!$B$9:$B$1048576,0),MATCH('INPP ponderado'!K$10,'INPP base jul 2019'!$C$8:$N$8,0)),5)</f>
        <v>100</v>
      </c>
      <c r="L161" s="260">
        <f>ROUND(INDEX('INPP base jul 2019'!$C$9:$N$1048576,MATCH('INPP ponderado'!$B161,'INPP base jul 2019'!$B$9:$B$1048576,0),MATCH('INPP ponderado'!L$10,'INPP base jul 2019'!$C$8:$N$8,0)),5)</f>
        <v>100</v>
      </c>
      <c r="M161" s="260">
        <f>ROUND(INDEX('INPP base jul 2019'!$C$9:$N$1048576,MATCH('INPP ponderado'!$B161,'INPP base jul 2019'!$B$9:$B$1048576,0),MATCH('INPP ponderado'!M$10,'INPP base jul 2019'!$C$8:$N$8,0)),5)</f>
        <v>100</v>
      </c>
      <c r="N161" s="260">
        <f>ROUND(INDEX('INPP base jul 2019'!$C$9:$N$1048576,MATCH('INPP ponderado'!$B161,'INPP base jul 2019'!$B$9:$B$1048576,0),MATCH('INPP ponderado'!N$10,'INPP base jul 2019'!$C$8:$N$8,0)),5)</f>
        <v>100</v>
      </c>
      <c r="O161" s="260">
        <f t="shared" si="2"/>
        <v>100</v>
      </c>
      <c r="P161" s="266"/>
      <c r="Q161" s="261"/>
      <c r="R161" s="267"/>
      <c r="S161" s="263"/>
    </row>
    <row r="162" spans="1:19" x14ac:dyDescent="0.3">
      <c r="A162" s="258"/>
      <c r="B162" s="259">
        <v>43678</v>
      </c>
      <c r="C162" s="260">
        <f>ROUND(INDEX('INPP base jul 2019'!$C$9:$N$1048576,MATCH('INPP ponderado'!$B162,'INPP base jul 2019'!$B$9:$B$1048576,0),MATCH('INPP ponderado'!C$10,'INPP base jul 2019'!$C$8:$N$8,0)),5)</f>
        <v>100.0544</v>
      </c>
      <c r="D162" s="260">
        <f>ROUND(INDEX('INPP base jul 2019'!$C$9:$N$1048576,MATCH('INPP ponderado'!$B162,'INPP base jul 2019'!$B$9:$B$1048576,0),MATCH('INPP ponderado'!D$10,'INPP base jul 2019'!$C$8:$N$8,0)),5)</f>
        <v>100.01108000000001</v>
      </c>
      <c r="E162" s="260">
        <f>ROUND(INDEX('INPP base jul 2019'!$C$9:$N$1048576,MATCH('INPP ponderado'!$B162,'INPP base jul 2019'!$B$9:$B$1048576,0),MATCH('INPP ponderado'!E$10,'INPP base jul 2019'!$C$8:$N$8,0)),5)</f>
        <v>100.23329</v>
      </c>
      <c r="F162" s="260">
        <f>ROUND(INDEX('INPP base jul 2019'!$C$9:$N$1048576,MATCH('INPP ponderado'!$B162,'INPP base jul 2019'!$B$9:$B$1048576,0),MATCH('INPP ponderado'!F$10,'INPP base jul 2019'!$C$8:$N$8,0)),5)</f>
        <v>100.35368</v>
      </c>
      <c r="G162" s="260">
        <f>ROUND(INDEX('INPP base jul 2019'!$C$9:$N$1048576,MATCH('INPP ponderado'!$B162,'INPP base jul 2019'!$B$9:$B$1048576,0),MATCH('INPP ponderado'!G$10,'INPP base jul 2019'!$C$8:$N$8,0)),5)</f>
        <v>100.16569</v>
      </c>
      <c r="H162" s="260">
        <f>ROUND(INDEX('INPP base jul 2019'!$C$9:$N$1048576,MATCH('INPP ponderado'!$B162,'INPP base jul 2019'!$B$9:$B$1048576,0),MATCH('INPP ponderado'!H$10,'INPP base jul 2019'!$C$8:$N$8,0)),5)</f>
        <v>102.05779</v>
      </c>
      <c r="I162" s="260">
        <f>ROUND(INDEX('INPP base jul 2019'!$C$9:$N$1048576,MATCH('INPP ponderado'!$B162,'INPP base jul 2019'!$B$9:$B$1048576,0),MATCH('INPP ponderado'!I$10,'INPP base jul 2019'!$C$8:$N$8,0)),5)</f>
        <v>100.44167</v>
      </c>
      <c r="J162" s="260">
        <f>ROUND(INDEX('INPP base jul 2019'!$C$9:$N$1048576,MATCH('INPP ponderado'!$B162,'INPP base jul 2019'!$B$9:$B$1048576,0),MATCH('INPP ponderado'!J$10,'INPP base jul 2019'!$C$8:$N$8,0)),5)</f>
        <v>101.4233</v>
      </c>
      <c r="K162" s="260">
        <f>ROUND(INDEX('INPP base jul 2019'!$C$9:$N$1048576,MATCH('INPP ponderado'!$B162,'INPP base jul 2019'!$B$9:$B$1048576,0),MATCH('INPP ponderado'!K$10,'INPP base jul 2019'!$C$8:$N$8,0)),5)</f>
        <v>101.35078</v>
      </c>
      <c r="L162" s="260">
        <f>ROUND(INDEX('INPP base jul 2019'!$C$9:$N$1048576,MATCH('INPP ponderado'!$B162,'INPP base jul 2019'!$B$9:$B$1048576,0),MATCH('INPP ponderado'!L$10,'INPP base jul 2019'!$C$8:$N$8,0)),5)</f>
        <v>100.53986999999999</v>
      </c>
      <c r="M162" s="260">
        <f>ROUND(INDEX('INPP base jul 2019'!$C$9:$N$1048576,MATCH('INPP ponderado'!$B162,'INPP base jul 2019'!$B$9:$B$1048576,0),MATCH('INPP ponderado'!M$10,'INPP base jul 2019'!$C$8:$N$8,0)),5)</f>
        <v>101.5936</v>
      </c>
      <c r="N162" s="260">
        <f>ROUND(INDEX('INPP base jul 2019'!$C$9:$N$1048576,MATCH('INPP ponderado'!$B162,'INPP base jul 2019'!$B$9:$B$1048576,0),MATCH('INPP ponderado'!N$10,'INPP base jul 2019'!$C$8:$N$8,0)),5)</f>
        <v>100.83738</v>
      </c>
      <c r="O162" s="260">
        <f t="shared" si="2"/>
        <v>100.91182000000001</v>
      </c>
      <c r="P162" s="266"/>
      <c r="Q162" s="261"/>
      <c r="R162" s="267"/>
      <c r="S162" s="263"/>
    </row>
    <row r="163" spans="1:19" x14ac:dyDescent="0.3">
      <c r="A163" s="258"/>
      <c r="B163" s="259">
        <v>43709</v>
      </c>
      <c r="C163" s="260">
        <f>ROUND(INDEX('INPP base jul 2019'!$C$9:$N$1048576,MATCH('INPP ponderado'!$B163,'INPP base jul 2019'!$B$9:$B$1048576,0),MATCH('INPP ponderado'!C$10,'INPP base jul 2019'!$C$8:$N$8,0)),5)</f>
        <v>100.15078</v>
      </c>
      <c r="D163" s="260">
        <f>ROUND(INDEX('INPP base jul 2019'!$C$9:$N$1048576,MATCH('INPP ponderado'!$B163,'INPP base jul 2019'!$B$9:$B$1048576,0),MATCH('INPP ponderado'!D$10,'INPP base jul 2019'!$C$8:$N$8,0)),5)</f>
        <v>100.35717</v>
      </c>
      <c r="E163" s="260">
        <f>ROUND(INDEX('INPP base jul 2019'!$C$9:$N$1048576,MATCH('INPP ponderado'!$B163,'INPP base jul 2019'!$B$9:$B$1048576,0),MATCH('INPP ponderado'!E$10,'INPP base jul 2019'!$C$8:$N$8,0)),5)</f>
        <v>100.38476</v>
      </c>
      <c r="F163" s="260">
        <f>ROUND(INDEX('INPP base jul 2019'!$C$9:$N$1048576,MATCH('INPP ponderado'!$B163,'INPP base jul 2019'!$B$9:$B$1048576,0),MATCH('INPP ponderado'!F$10,'INPP base jul 2019'!$C$8:$N$8,0)),5)</f>
        <v>100.90606</v>
      </c>
      <c r="G163" s="260">
        <f>ROUND(INDEX('INPP base jul 2019'!$C$9:$N$1048576,MATCH('INPP ponderado'!$B163,'INPP base jul 2019'!$B$9:$B$1048576,0),MATCH('INPP ponderado'!G$10,'INPP base jul 2019'!$C$8:$N$8,0)),5)</f>
        <v>100.20836</v>
      </c>
      <c r="H163" s="260">
        <f>ROUND(INDEX('INPP base jul 2019'!$C$9:$N$1048576,MATCH('INPP ponderado'!$B163,'INPP base jul 2019'!$B$9:$B$1048576,0),MATCH('INPP ponderado'!H$10,'INPP base jul 2019'!$C$8:$N$8,0)),5)</f>
        <v>102.4509</v>
      </c>
      <c r="I163" s="260">
        <f>ROUND(INDEX('INPP base jul 2019'!$C$9:$N$1048576,MATCH('INPP ponderado'!$B163,'INPP base jul 2019'!$B$9:$B$1048576,0),MATCH('INPP ponderado'!I$10,'INPP base jul 2019'!$C$8:$N$8,0)),5)</f>
        <v>100.39064999999999</v>
      </c>
      <c r="J163" s="260">
        <f>ROUND(INDEX('INPP base jul 2019'!$C$9:$N$1048576,MATCH('INPP ponderado'!$B163,'INPP base jul 2019'!$B$9:$B$1048576,0),MATCH('INPP ponderado'!J$10,'INPP base jul 2019'!$C$8:$N$8,0)),5)</f>
        <v>101.64993</v>
      </c>
      <c r="K163" s="260">
        <f>ROUND(INDEX('INPP base jul 2019'!$C$9:$N$1048576,MATCH('INPP ponderado'!$B163,'INPP base jul 2019'!$B$9:$B$1048576,0),MATCH('INPP ponderado'!K$10,'INPP base jul 2019'!$C$8:$N$8,0)),5)</f>
        <v>101.83544999999999</v>
      </c>
      <c r="L163" s="260">
        <f>ROUND(INDEX('INPP base jul 2019'!$C$9:$N$1048576,MATCH('INPP ponderado'!$B163,'INPP base jul 2019'!$B$9:$B$1048576,0),MATCH('INPP ponderado'!L$10,'INPP base jul 2019'!$C$8:$N$8,0)),5)</f>
        <v>100.91871999999999</v>
      </c>
      <c r="M163" s="260">
        <f>ROUND(INDEX('INPP base jul 2019'!$C$9:$N$1048576,MATCH('INPP ponderado'!$B163,'INPP base jul 2019'!$B$9:$B$1048576,0),MATCH('INPP ponderado'!M$10,'INPP base jul 2019'!$C$8:$N$8,0)),5)</f>
        <v>101.94461</v>
      </c>
      <c r="N163" s="260">
        <f>ROUND(INDEX('INPP base jul 2019'!$C$9:$N$1048576,MATCH('INPP ponderado'!$B163,'INPP base jul 2019'!$B$9:$B$1048576,0),MATCH('INPP ponderado'!N$10,'INPP base jul 2019'!$C$8:$N$8,0)),5)</f>
        <v>101.27978</v>
      </c>
      <c r="O163" s="260">
        <f t="shared" si="2"/>
        <v>101.18433</v>
      </c>
      <c r="P163" s="266"/>
      <c r="Q163" s="261"/>
      <c r="R163" s="267"/>
      <c r="S163" s="263"/>
    </row>
    <row r="164" spans="1:19" x14ac:dyDescent="0.3">
      <c r="A164" s="258"/>
      <c r="B164" s="259">
        <v>43739</v>
      </c>
      <c r="C164" s="260">
        <f>ROUND(INDEX('INPP base jul 2019'!$C$9:$N$1048576,MATCH('INPP ponderado'!$B164,'INPP base jul 2019'!$B$9:$B$1048576,0),MATCH('INPP ponderado'!C$10,'INPP base jul 2019'!$C$8:$N$8,0)),5)</f>
        <v>99.713610000000003</v>
      </c>
      <c r="D164" s="260">
        <f>ROUND(INDEX('INPP base jul 2019'!$C$9:$N$1048576,MATCH('INPP ponderado'!$B164,'INPP base jul 2019'!$B$9:$B$1048576,0),MATCH('INPP ponderado'!D$10,'INPP base jul 2019'!$C$8:$N$8,0)),5)</f>
        <v>100.33908</v>
      </c>
      <c r="E164" s="260">
        <f>ROUND(INDEX('INPP base jul 2019'!$C$9:$N$1048576,MATCH('INPP ponderado'!$B164,'INPP base jul 2019'!$B$9:$B$1048576,0),MATCH('INPP ponderado'!E$10,'INPP base jul 2019'!$C$8:$N$8,0)),5)</f>
        <v>100.31063</v>
      </c>
      <c r="F164" s="260">
        <f>ROUND(INDEX('INPP base jul 2019'!$C$9:$N$1048576,MATCH('INPP ponderado'!$B164,'INPP base jul 2019'!$B$9:$B$1048576,0),MATCH('INPP ponderado'!F$10,'INPP base jul 2019'!$C$8:$N$8,0)),5)</f>
        <v>100.78704</v>
      </c>
      <c r="G164" s="260">
        <f>ROUND(INDEX('INPP base jul 2019'!$C$9:$N$1048576,MATCH('INPP ponderado'!$B164,'INPP base jul 2019'!$B$9:$B$1048576,0),MATCH('INPP ponderado'!G$10,'INPP base jul 2019'!$C$8:$N$8,0)),5)</f>
        <v>100.15130000000001</v>
      </c>
      <c r="H164" s="260">
        <f>ROUND(INDEX('INPP base jul 2019'!$C$9:$N$1048576,MATCH('INPP ponderado'!$B164,'INPP base jul 2019'!$B$9:$B$1048576,0),MATCH('INPP ponderado'!H$10,'INPP base jul 2019'!$C$8:$N$8,0)),5)</f>
        <v>100.65908</v>
      </c>
      <c r="I164" s="260">
        <f>ROUND(INDEX('INPP base jul 2019'!$C$9:$N$1048576,MATCH('INPP ponderado'!$B164,'INPP base jul 2019'!$B$9:$B$1048576,0),MATCH('INPP ponderado'!I$10,'INPP base jul 2019'!$C$8:$N$8,0)),5)</f>
        <v>100.18799</v>
      </c>
      <c r="J164" s="260">
        <f>ROUND(INDEX('INPP base jul 2019'!$C$9:$N$1048576,MATCH('INPP ponderado'!$B164,'INPP base jul 2019'!$B$9:$B$1048576,0),MATCH('INPP ponderado'!J$10,'INPP base jul 2019'!$C$8:$N$8,0)),5)</f>
        <v>99.951729999999998</v>
      </c>
      <c r="K164" s="260">
        <f>ROUND(INDEX('INPP base jul 2019'!$C$9:$N$1048576,MATCH('INPP ponderado'!$B164,'INPP base jul 2019'!$B$9:$B$1048576,0),MATCH('INPP ponderado'!K$10,'INPP base jul 2019'!$C$8:$N$8,0)),5)</f>
        <v>100.99639999999999</v>
      </c>
      <c r="L164" s="260">
        <f>ROUND(INDEX('INPP base jul 2019'!$C$9:$N$1048576,MATCH('INPP ponderado'!$B164,'INPP base jul 2019'!$B$9:$B$1048576,0),MATCH('INPP ponderado'!L$10,'INPP base jul 2019'!$C$8:$N$8,0)),5)</f>
        <v>101.0954</v>
      </c>
      <c r="M164" s="260">
        <f>ROUND(INDEX('INPP base jul 2019'!$C$9:$N$1048576,MATCH('INPP ponderado'!$B164,'INPP base jul 2019'!$B$9:$B$1048576,0),MATCH('INPP ponderado'!M$10,'INPP base jul 2019'!$C$8:$N$8,0)),5)</f>
        <v>101.90093</v>
      </c>
      <c r="N164" s="260">
        <f>ROUND(INDEX('INPP base jul 2019'!$C$9:$N$1048576,MATCH('INPP ponderado'!$B164,'INPP base jul 2019'!$B$9:$B$1048576,0),MATCH('INPP ponderado'!N$10,'INPP base jul 2019'!$C$8:$N$8,0)),5)</f>
        <v>100.25263</v>
      </c>
      <c r="O164" s="260">
        <f t="shared" si="2"/>
        <v>100.78386999999999</v>
      </c>
      <c r="P164" s="261"/>
      <c r="Q164" s="261"/>
      <c r="R164" s="267"/>
      <c r="S164" s="263"/>
    </row>
    <row r="165" spans="1:19" x14ac:dyDescent="0.3">
      <c r="A165" s="258"/>
      <c r="B165" s="259">
        <v>43770</v>
      </c>
      <c r="C165" s="260">
        <f>ROUND(INDEX('INPP base jul 2019'!$C$9:$N$1048576,MATCH('INPP ponderado'!$B165,'INPP base jul 2019'!$B$9:$B$1048576,0),MATCH('INPP ponderado'!C$10,'INPP base jul 2019'!$C$8:$N$8,0)),5)</f>
        <v>99.256600000000006</v>
      </c>
      <c r="D165" s="260">
        <f>ROUND(INDEX('INPP base jul 2019'!$C$9:$N$1048576,MATCH('INPP ponderado'!$B165,'INPP base jul 2019'!$B$9:$B$1048576,0),MATCH('INPP ponderado'!D$10,'INPP base jul 2019'!$C$8:$N$8,0)),5)</f>
        <v>100.45531</v>
      </c>
      <c r="E165" s="260">
        <f>ROUND(INDEX('INPP base jul 2019'!$C$9:$N$1048576,MATCH('INPP ponderado'!$B165,'INPP base jul 2019'!$B$9:$B$1048576,0),MATCH('INPP ponderado'!E$10,'INPP base jul 2019'!$C$8:$N$8,0)),5)</f>
        <v>100.37043</v>
      </c>
      <c r="F165" s="260">
        <f>ROUND(INDEX('INPP base jul 2019'!$C$9:$N$1048576,MATCH('INPP ponderado'!$B165,'INPP base jul 2019'!$B$9:$B$1048576,0),MATCH('INPP ponderado'!F$10,'INPP base jul 2019'!$C$8:$N$8,0)),5)</f>
        <v>100.91258999999999</v>
      </c>
      <c r="G165" s="260">
        <f>ROUND(INDEX('INPP base jul 2019'!$C$9:$N$1048576,MATCH('INPP ponderado'!$B165,'INPP base jul 2019'!$B$9:$B$1048576,0),MATCH('INPP ponderado'!G$10,'INPP base jul 2019'!$C$8:$N$8,0)),5)</f>
        <v>100.56553</v>
      </c>
      <c r="H165" s="260">
        <f>ROUND(INDEX('INPP base jul 2019'!$C$9:$N$1048576,MATCH('INPP ponderado'!$B165,'INPP base jul 2019'!$B$9:$B$1048576,0),MATCH('INPP ponderado'!H$10,'INPP base jul 2019'!$C$8:$N$8,0)),5)</f>
        <v>99.954909999999998</v>
      </c>
      <c r="I165" s="260">
        <f>ROUND(INDEX('INPP base jul 2019'!$C$9:$N$1048576,MATCH('INPP ponderado'!$B165,'INPP base jul 2019'!$B$9:$B$1048576,0),MATCH('INPP ponderado'!I$10,'INPP base jul 2019'!$C$8:$N$8,0)),5)</f>
        <v>100.40481</v>
      </c>
      <c r="J165" s="260">
        <f>ROUND(INDEX('INPP base jul 2019'!$C$9:$N$1048576,MATCH('INPP ponderado'!$B165,'INPP base jul 2019'!$B$9:$B$1048576,0),MATCH('INPP ponderado'!J$10,'INPP base jul 2019'!$C$8:$N$8,0)),5)</f>
        <v>99.753680000000003</v>
      </c>
      <c r="K165" s="260">
        <f>ROUND(INDEX('INPP base jul 2019'!$C$9:$N$1048576,MATCH('INPP ponderado'!$B165,'INPP base jul 2019'!$B$9:$B$1048576,0),MATCH('INPP ponderado'!K$10,'INPP base jul 2019'!$C$8:$N$8,0)),5)</f>
        <v>100.61784</v>
      </c>
      <c r="L165" s="260">
        <f>ROUND(INDEX('INPP base jul 2019'!$C$9:$N$1048576,MATCH('INPP ponderado'!$B165,'INPP base jul 2019'!$B$9:$B$1048576,0),MATCH('INPP ponderado'!L$10,'INPP base jul 2019'!$C$8:$N$8,0)),5)</f>
        <v>100.94362</v>
      </c>
      <c r="M165" s="260">
        <f>ROUND(INDEX('INPP base jul 2019'!$C$9:$N$1048576,MATCH('INPP ponderado'!$B165,'INPP base jul 2019'!$B$9:$B$1048576,0),MATCH('INPP ponderado'!M$10,'INPP base jul 2019'!$C$8:$N$8,0)),5)</f>
        <v>101.61895</v>
      </c>
      <c r="N165" s="260">
        <f>ROUND(INDEX('INPP base jul 2019'!$C$9:$N$1048576,MATCH('INPP ponderado'!$B165,'INPP base jul 2019'!$B$9:$B$1048576,0),MATCH('INPP ponderado'!N$10,'INPP base jul 2019'!$C$8:$N$8,0)),5)</f>
        <v>100.06332999999999</v>
      </c>
      <c r="O165" s="260">
        <f t="shared" si="2"/>
        <v>100.52217</v>
      </c>
      <c r="P165" s="266"/>
      <c r="Q165" s="261"/>
      <c r="R165" s="267"/>
      <c r="S165" s="263"/>
    </row>
    <row r="166" spans="1:19" x14ac:dyDescent="0.3">
      <c r="A166" s="258"/>
      <c r="B166" s="259">
        <v>43800</v>
      </c>
      <c r="C166" s="260">
        <f>ROUND(INDEX('INPP base jul 2019'!$C$9:$N$1048576,MATCH('INPP ponderado'!$B166,'INPP base jul 2019'!$B$9:$B$1048576,0),MATCH('INPP ponderado'!C$10,'INPP base jul 2019'!$C$8:$N$8,0)),5)</f>
        <v>99.042259999999999</v>
      </c>
      <c r="D166" s="260">
        <f>ROUND(INDEX('INPP base jul 2019'!$C$9:$N$1048576,MATCH('INPP ponderado'!$B166,'INPP base jul 2019'!$B$9:$B$1048576,0),MATCH('INPP ponderado'!D$10,'INPP base jul 2019'!$C$8:$N$8,0)),5)</f>
        <v>100.90039</v>
      </c>
      <c r="E166" s="260">
        <f>ROUND(INDEX('INPP base jul 2019'!$C$9:$N$1048576,MATCH('INPP ponderado'!$B166,'INPP base jul 2019'!$B$9:$B$1048576,0),MATCH('INPP ponderado'!E$10,'INPP base jul 2019'!$C$8:$N$8,0)),5)</f>
        <v>100.25098</v>
      </c>
      <c r="F166" s="260">
        <f>ROUND(INDEX('INPP base jul 2019'!$C$9:$N$1048576,MATCH('INPP ponderado'!$B166,'INPP base jul 2019'!$B$9:$B$1048576,0),MATCH('INPP ponderado'!F$10,'INPP base jul 2019'!$C$8:$N$8,0)),5)</f>
        <v>100.91983</v>
      </c>
      <c r="G166" s="260">
        <f>ROUND(INDEX('INPP base jul 2019'!$C$9:$N$1048576,MATCH('INPP ponderado'!$B166,'INPP base jul 2019'!$B$9:$B$1048576,0),MATCH('INPP ponderado'!G$10,'INPP base jul 2019'!$C$8:$N$8,0)),5)</f>
        <v>100.88797</v>
      </c>
      <c r="H166" s="260">
        <f>ROUND(INDEX('INPP base jul 2019'!$C$9:$N$1048576,MATCH('INPP ponderado'!$B166,'INPP base jul 2019'!$B$9:$B$1048576,0),MATCH('INPP ponderado'!H$10,'INPP base jul 2019'!$C$8:$N$8,0)),5)</f>
        <v>99.670670000000001</v>
      </c>
      <c r="I166" s="260">
        <f>ROUND(INDEX('INPP base jul 2019'!$C$9:$N$1048576,MATCH('INPP ponderado'!$B166,'INPP base jul 2019'!$B$9:$B$1048576,0),MATCH('INPP ponderado'!I$10,'INPP base jul 2019'!$C$8:$N$8,0)),5)</f>
        <v>100.34833999999999</v>
      </c>
      <c r="J166" s="260">
        <f>ROUND(INDEX('INPP base jul 2019'!$C$9:$N$1048576,MATCH('INPP ponderado'!$B166,'INPP base jul 2019'!$B$9:$B$1048576,0),MATCH('INPP ponderado'!J$10,'INPP base jul 2019'!$C$8:$N$8,0)),5)</f>
        <v>100.03433</v>
      </c>
      <c r="K166" s="260">
        <f>ROUND(INDEX('INPP base jul 2019'!$C$9:$N$1048576,MATCH('INPP ponderado'!$B166,'INPP base jul 2019'!$B$9:$B$1048576,0),MATCH('INPP ponderado'!K$10,'INPP base jul 2019'!$C$8:$N$8,0)),5)</f>
        <v>100.48112999999999</v>
      </c>
      <c r="L166" s="260">
        <f>ROUND(INDEX('INPP base jul 2019'!$C$9:$N$1048576,MATCH('INPP ponderado'!$B166,'INPP base jul 2019'!$B$9:$B$1048576,0),MATCH('INPP ponderado'!L$10,'INPP base jul 2019'!$C$8:$N$8,0)),5)</f>
        <v>100.89263</v>
      </c>
      <c r="M166" s="260">
        <f>ROUND(INDEX('INPP base jul 2019'!$C$9:$N$1048576,MATCH('INPP ponderado'!$B166,'INPP base jul 2019'!$B$9:$B$1048576,0),MATCH('INPP ponderado'!M$10,'INPP base jul 2019'!$C$8:$N$8,0)),5)</f>
        <v>101.58996999999999</v>
      </c>
      <c r="N166" s="260">
        <f>ROUND(INDEX('INPP base jul 2019'!$C$9:$N$1048576,MATCH('INPP ponderado'!$B166,'INPP base jul 2019'!$B$9:$B$1048576,0),MATCH('INPP ponderado'!N$10,'INPP base jul 2019'!$C$8:$N$8,0)),5)</f>
        <v>100.21849</v>
      </c>
      <c r="O166" s="260">
        <f t="shared" si="2"/>
        <v>100.44304</v>
      </c>
      <c r="P166" s="266"/>
      <c r="Q166" s="261"/>
      <c r="R166" s="267"/>
      <c r="S166" s="263"/>
    </row>
    <row r="167" spans="1:19" x14ac:dyDescent="0.3">
      <c r="A167" s="258"/>
      <c r="B167" s="259">
        <v>43831</v>
      </c>
      <c r="C167" s="260">
        <f>ROUND(INDEX('INPP base jul 2019'!$C$9:$N$1048576,MATCH('INPP ponderado'!$B167,'INPP base jul 2019'!$B$9:$B$1048576,0),MATCH('INPP ponderado'!C$10,'INPP base jul 2019'!$C$8:$N$8,0)),5)</f>
        <v>99.325239999999994</v>
      </c>
      <c r="D167" s="260">
        <f>ROUND(INDEX('INPP base jul 2019'!$C$9:$N$1048576,MATCH('INPP ponderado'!$B167,'INPP base jul 2019'!$B$9:$B$1048576,0),MATCH('INPP ponderado'!D$10,'INPP base jul 2019'!$C$8:$N$8,0)),5)</f>
        <v>100.97439</v>
      </c>
      <c r="E167" s="260">
        <f>ROUND(INDEX('INPP base jul 2019'!$C$9:$N$1048576,MATCH('INPP ponderado'!$B167,'INPP base jul 2019'!$B$9:$B$1048576,0),MATCH('INPP ponderado'!E$10,'INPP base jul 2019'!$C$8:$N$8,0)),5)</f>
        <v>100.39436000000001</v>
      </c>
      <c r="F167" s="260">
        <f>ROUND(INDEX('INPP base jul 2019'!$C$9:$N$1048576,MATCH('INPP ponderado'!$B167,'INPP base jul 2019'!$B$9:$B$1048576,0),MATCH('INPP ponderado'!F$10,'INPP base jul 2019'!$C$8:$N$8,0)),5)</f>
        <v>100.27934999999999</v>
      </c>
      <c r="G167" s="260">
        <f>ROUND(INDEX('INPP base jul 2019'!$C$9:$N$1048576,MATCH('INPP ponderado'!$B167,'INPP base jul 2019'!$B$9:$B$1048576,0),MATCH('INPP ponderado'!G$10,'INPP base jul 2019'!$C$8:$N$8,0)),5)</f>
        <v>100.83477000000001</v>
      </c>
      <c r="H167" s="260">
        <f>ROUND(INDEX('INPP base jul 2019'!$C$9:$N$1048576,MATCH('INPP ponderado'!$B167,'INPP base jul 2019'!$B$9:$B$1048576,0),MATCH('INPP ponderado'!H$10,'INPP base jul 2019'!$C$8:$N$8,0)),5)</f>
        <v>100.07379</v>
      </c>
      <c r="I167" s="260">
        <f>ROUND(INDEX('INPP base jul 2019'!$C$9:$N$1048576,MATCH('INPP ponderado'!$B167,'INPP base jul 2019'!$B$9:$B$1048576,0),MATCH('INPP ponderado'!I$10,'INPP base jul 2019'!$C$8:$N$8,0)),5)</f>
        <v>100.02033</v>
      </c>
      <c r="J167" s="260">
        <f>ROUND(INDEX('INPP base jul 2019'!$C$9:$N$1048576,MATCH('INPP ponderado'!$B167,'INPP base jul 2019'!$B$9:$B$1048576,0),MATCH('INPP ponderado'!J$10,'INPP base jul 2019'!$C$8:$N$8,0)),5)</f>
        <v>98.900829999999999</v>
      </c>
      <c r="K167" s="260">
        <f>ROUND(INDEX('INPP base jul 2019'!$C$9:$N$1048576,MATCH('INPP ponderado'!$B167,'INPP base jul 2019'!$B$9:$B$1048576,0),MATCH('INPP ponderado'!K$10,'INPP base jul 2019'!$C$8:$N$8,0)),5)</f>
        <v>99.167450000000002</v>
      </c>
      <c r="L167" s="260">
        <f>ROUND(INDEX('INPP base jul 2019'!$C$9:$N$1048576,MATCH('INPP ponderado'!$B167,'INPP base jul 2019'!$B$9:$B$1048576,0),MATCH('INPP ponderado'!L$10,'INPP base jul 2019'!$C$8:$N$8,0)),5)</f>
        <v>100.7903</v>
      </c>
      <c r="M167" s="260">
        <f>ROUND(INDEX('INPP base jul 2019'!$C$9:$N$1048576,MATCH('INPP ponderado'!$B167,'INPP base jul 2019'!$B$9:$B$1048576,0),MATCH('INPP ponderado'!M$10,'INPP base jul 2019'!$C$8:$N$8,0)),5)</f>
        <v>100.85107000000001</v>
      </c>
      <c r="N167" s="260">
        <f>ROUND(INDEX('INPP base jul 2019'!$C$9:$N$1048576,MATCH('INPP ponderado'!$B167,'INPP base jul 2019'!$B$9:$B$1048576,0),MATCH('INPP ponderado'!N$10,'INPP base jul 2019'!$C$8:$N$8,0)),5)</f>
        <v>100.07834</v>
      </c>
      <c r="O167" s="260">
        <f t="shared" si="2"/>
        <v>100.10392</v>
      </c>
      <c r="P167" s="266"/>
      <c r="Q167" s="261"/>
      <c r="R167" s="267"/>
      <c r="S167" s="263"/>
    </row>
    <row r="168" spans="1:19" x14ac:dyDescent="0.3">
      <c r="A168" s="258"/>
      <c r="B168" s="259">
        <v>43862</v>
      </c>
      <c r="C168" s="260">
        <f>ROUND(INDEX('INPP base jul 2019'!$C$9:$N$1048576,MATCH('INPP ponderado'!$B168,'INPP base jul 2019'!$B$9:$B$1048576,0),MATCH('INPP ponderado'!C$10,'INPP base jul 2019'!$C$8:$N$8,0)),5)</f>
        <v>100.19327</v>
      </c>
      <c r="D168" s="260">
        <f>ROUND(INDEX('INPP base jul 2019'!$C$9:$N$1048576,MATCH('INPP ponderado'!$B168,'INPP base jul 2019'!$B$9:$B$1048576,0),MATCH('INPP ponderado'!D$10,'INPP base jul 2019'!$C$8:$N$8,0)),5)</f>
        <v>101.04716999999999</v>
      </c>
      <c r="E168" s="260">
        <f>ROUND(INDEX('INPP base jul 2019'!$C$9:$N$1048576,MATCH('INPP ponderado'!$B168,'INPP base jul 2019'!$B$9:$B$1048576,0),MATCH('INPP ponderado'!E$10,'INPP base jul 2019'!$C$8:$N$8,0)),5)</f>
        <v>100.52493</v>
      </c>
      <c r="F168" s="260">
        <f>ROUND(INDEX('INPP base jul 2019'!$C$9:$N$1048576,MATCH('INPP ponderado'!$B168,'INPP base jul 2019'!$B$9:$B$1048576,0),MATCH('INPP ponderado'!F$10,'INPP base jul 2019'!$C$8:$N$8,0)),5)</f>
        <v>100.28216999999999</v>
      </c>
      <c r="G168" s="260">
        <f>ROUND(INDEX('INPP base jul 2019'!$C$9:$N$1048576,MATCH('INPP ponderado'!$B168,'INPP base jul 2019'!$B$9:$B$1048576,0),MATCH('INPP ponderado'!G$10,'INPP base jul 2019'!$C$8:$N$8,0)),5)</f>
        <v>101.54286999999999</v>
      </c>
      <c r="H168" s="260">
        <f>ROUND(INDEX('INPP base jul 2019'!$C$9:$N$1048576,MATCH('INPP ponderado'!$B168,'INPP base jul 2019'!$B$9:$B$1048576,0),MATCH('INPP ponderado'!H$10,'INPP base jul 2019'!$C$8:$N$8,0)),5)</f>
        <v>99.469620000000006</v>
      </c>
      <c r="I168" s="260">
        <f>ROUND(INDEX('INPP base jul 2019'!$C$9:$N$1048576,MATCH('INPP ponderado'!$B168,'INPP base jul 2019'!$B$9:$B$1048576,0),MATCH('INPP ponderado'!I$10,'INPP base jul 2019'!$C$8:$N$8,0)),5)</f>
        <v>100.2145</v>
      </c>
      <c r="J168" s="260">
        <f>ROUND(INDEX('INPP base jul 2019'!$C$9:$N$1048576,MATCH('INPP ponderado'!$B168,'INPP base jul 2019'!$B$9:$B$1048576,0),MATCH('INPP ponderado'!J$10,'INPP base jul 2019'!$C$8:$N$8,0)),5)</f>
        <v>98.998419999999996</v>
      </c>
      <c r="K168" s="260">
        <f>ROUND(INDEX('INPP base jul 2019'!$C$9:$N$1048576,MATCH('INPP ponderado'!$B168,'INPP base jul 2019'!$B$9:$B$1048576,0),MATCH('INPP ponderado'!K$10,'INPP base jul 2019'!$C$8:$N$8,0)),5)</f>
        <v>98.994889999999998</v>
      </c>
      <c r="L168" s="260">
        <f>ROUND(INDEX('INPP base jul 2019'!$C$9:$N$1048576,MATCH('INPP ponderado'!$B168,'INPP base jul 2019'!$B$9:$B$1048576,0),MATCH('INPP ponderado'!L$10,'INPP base jul 2019'!$C$8:$N$8,0)),5)</f>
        <v>100.90264000000001</v>
      </c>
      <c r="M168" s="260">
        <f>ROUND(INDEX('INPP base jul 2019'!$C$9:$N$1048576,MATCH('INPP ponderado'!$B168,'INPP base jul 2019'!$B$9:$B$1048576,0),MATCH('INPP ponderado'!M$10,'INPP base jul 2019'!$C$8:$N$8,0)),5)</f>
        <v>100.90067999999999</v>
      </c>
      <c r="N168" s="260">
        <f>ROUND(INDEX('INPP base jul 2019'!$C$9:$N$1048576,MATCH('INPP ponderado'!$B168,'INPP base jul 2019'!$B$9:$B$1048576,0),MATCH('INPP ponderado'!N$10,'INPP base jul 2019'!$C$8:$N$8,0)),5)</f>
        <v>100.18182</v>
      </c>
      <c r="O168" s="260">
        <f t="shared" si="2"/>
        <v>100.31607</v>
      </c>
      <c r="P168" s="266"/>
      <c r="Q168" s="261"/>
      <c r="R168" s="267"/>
      <c r="S168" s="263"/>
    </row>
    <row r="169" spans="1:19" x14ac:dyDescent="0.3">
      <c r="A169" s="258"/>
      <c r="B169" s="259">
        <v>43891</v>
      </c>
      <c r="C169" s="260">
        <f>ROUND(INDEX('INPP base jul 2019'!$C$9:$N$1048576,MATCH('INPP ponderado'!$B169,'INPP base jul 2019'!$B$9:$B$1048576,0),MATCH('INPP ponderado'!C$10,'INPP base jul 2019'!$C$8:$N$8,0)),5)</f>
        <v>100.87016</v>
      </c>
      <c r="D169" s="260">
        <f>ROUND(INDEX('INPP base jul 2019'!$C$9:$N$1048576,MATCH('INPP ponderado'!$B169,'INPP base jul 2019'!$B$9:$B$1048576,0),MATCH('INPP ponderado'!D$10,'INPP base jul 2019'!$C$8:$N$8,0)),5)</f>
        <v>101.30364</v>
      </c>
      <c r="E169" s="260">
        <f>ROUND(INDEX('INPP base jul 2019'!$C$9:$N$1048576,MATCH('INPP ponderado'!$B169,'INPP base jul 2019'!$B$9:$B$1048576,0),MATCH('INPP ponderado'!E$10,'INPP base jul 2019'!$C$8:$N$8,0)),5)</f>
        <v>102.47729</v>
      </c>
      <c r="F169" s="260">
        <f>ROUND(INDEX('INPP base jul 2019'!$C$9:$N$1048576,MATCH('INPP ponderado'!$B169,'INPP base jul 2019'!$B$9:$B$1048576,0),MATCH('INPP ponderado'!F$10,'INPP base jul 2019'!$C$8:$N$8,0)),5)</f>
        <v>103.42328000000001</v>
      </c>
      <c r="G169" s="260">
        <f>ROUND(INDEX('INPP base jul 2019'!$C$9:$N$1048576,MATCH('INPP ponderado'!$B169,'INPP base jul 2019'!$B$9:$B$1048576,0),MATCH('INPP ponderado'!G$10,'INPP base jul 2019'!$C$8:$N$8,0)),5)</f>
        <v>102.75154999999999</v>
      </c>
      <c r="H169" s="260">
        <f>ROUND(INDEX('INPP base jul 2019'!$C$9:$N$1048576,MATCH('INPP ponderado'!$B169,'INPP base jul 2019'!$B$9:$B$1048576,0),MATCH('INPP ponderado'!H$10,'INPP base jul 2019'!$C$8:$N$8,0)),5)</f>
        <v>103.6391</v>
      </c>
      <c r="I169" s="260">
        <f>ROUND(INDEX('INPP base jul 2019'!$C$9:$N$1048576,MATCH('INPP ponderado'!$B169,'INPP base jul 2019'!$B$9:$B$1048576,0),MATCH('INPP ponderado'!I$10,'INPP base jul 2019'!$C$8:$N$8,0)),5)</f>
        <v>103.34735999999999</v>
      </c>
      <c r="J169" s="260">
        <f>ROUND(INDEX('INPP base jul 2019'!$C$9:$N$1048576,MATCH('INPP ponderado'!$B169,'INPP base jul 2019'!$B$9:$B$1048576,0),MATCH('INPP ponderado'!J$10,'INPP base jul 2019'!$C$8:$N$8,0)),5)</f>
        <v>108.06093</v>
      </c>
      <c r="K169" s="260">
        <f>ROUND(INDEX('INPP base jul 2019'!$C$9:$N$1048576,MATCH('INPP ponderado'!$B169,'INPP base jul 2019'!$B$9:$B$1048576,0),MATCH('INPP ponderado'!K$10,'INPP base jul 2019'!$C$8:$N$8,0)),5)</f>
        <v>108.81185000000001</v>
      </c>
      <c r="L169" s="260">
        <f>ROUND(INDEX('INPP base jul 2019'!$C$9:$N$1048576,MATCH('INPP ponderado'!$B169,'INPP base jul 2019'!$B$9:$B$1048576,0),MATCH('INPP ponderado'!L$10,'INPP base jul 2019'!$C$8:$N$8,0)),5)</f>
        <v>104.58956999999999</v>
      </c>
      <c r="M169" s="260">
        <f>ROUND(INDEX('INPP base jul 2019'!$C$9:$N$1048576,MATCH('INPP ponderado'!$B169,'INPP base jul 2019'!$B$9:$B$1048576,0),MATCH('INPP ponderado'!M$10,'INPP base jul 2019'!$C$8:$N$8,0)),5)</f>
        <v>106.24944000000001</v>
      </c>
      <c r="N169" s="260">
        <f>ROUND(INDEX('INPP base jul 2019'!$C$9:$N$1048576,MATCH('INPP ponderado'!$B169,'INPP base jul 2019'!$B$9:$B$1048576,0),MATCH('INPP ponderado'!N$10,'INPP base jul 2019'!$C$8:$N$8,0)),5)</f>
        <v>106.99732</v>
      </c>
      <c r="O169" s="260">
        <f t="shared" si="2"/>
        <v>104.41401</v>
      </c>
      <c r="P169" s="266"/>
      <c r="Q169" s="261"/>
      <c r="R169" s="267"/>
      <c r="S169" s="263"/>
    </row>
    <row r="170" spans="1:19" x14ac:dyDescent="0.3">
      <c r="A170" s="258"/>
      <c r="B170" s="259">
        <v>43922</v>
      </c>
      <c r="C170" s="260">
        <f>ROUND(INDEX('INPP base jul 2019'!$C$9:$N$1048576,MATCH('INPP ponderado'!$B170,'INPP base jul 2019'!$B$9:$B$1048576,0),MATCH('INPP ponderado'!C$10,'INPP base jul 2019'!$C$8:$N$8,0)),5)</f>
        <v>102.53353</v>
      </c>
      <c r="D170" s="260">
        <f>ROUND(INDEX('INPP base jul 2019'!$C$9:$N$1048576,MATCH('INPP ponderado'!$B170,'INPP base jul 2019'!$B$9:$B$1048576,0),MATCH('INPP ponderado'!D$10,'INPP base jul 2019'!$C$8:$N$8,0)),5)</f>
        <v>101.30467</v>
      </c>
      <c r="E170" s="260">
        <f>ROUND(INDEX('INPP base jul 2019'!$C$9:$N$1048576,MATCH('INPP ponderado'!$B170,'INPP base jul 2019'!$B$9:$B$1048576,0),MATCH('INPP ponderado'!E$10,'INPP base jul 2019'!$C$8:$N$8,0)),5)</f>
        <v>105.67339</v>
      </c>
      <c r="F170" s="260">
        <f>ROUND(INDEX('INPP base jul 2019'!$C$9:$N$1048576,MATCH('INPP ponderado'!$B170,'INPP base jul 2019'!$B$9:$B$1048576,0),MATCH('INPP ponderado'!F$10,'INPP base jul 2019'!$C$8:$N$8,0)),5)</f>
        <v>106.30443</v>
      </c>
      <c r="G170" s="260">
        <f>ROUND(INDEX('INPP base jul 2019'!$C$9:$N$1048576,MATCH('INPP ponderado'!$B170,'INPP base jul 2019'!$B$9:$B$1048576,0),MATCH('INPP ponderado'!G$10,'INPP base jul 2019'!$C$8:$N$8,0)),5)</f>
        <v>103.88764</v>
      </c>
      <c r="H170" s="260">
        <f>ROUND(INDEX('INPP base jul 2019'!$C$9:$N$1048576,MATCH('INPP ponderado'!$B170,'INPP base jul 2019'!$B$9:$B$1048576,0),MATCH('INPP ponderado'!H$10,'INPP base jul 2019'!$C$8:$N$8,0)),5)</f>
        <v>111.85872000000001</v>
      </c>
      <c r="I170" s="260">
        <f>ROUND(INDEX('INPP base jul 2019'!$C$9:$N$1048576,MATCH('INPP ponderado'!$B170,'INPP base jul 2019'!$B$9:$B$1048576,0),MATCH('INPP ponderado'!I$10,'INPP base jul 2019'!$C$8:$N$8,0)),5)</f>
        <v>107.04118</v>
      </c>
      <c r="J170" s="260">
        <f>ROUND(INDEX('INPP base jul 2019'!$C$9:$N$1048576,MATCH('INPP ponderado'!$B170,'INPP base jul 2019'!$B$9:$B$1048576,0),MATCH('INPP ponderado'!J$10,'INPP base jul 2019'!$C$8:$N$8,0)),5)</f>
        <v>115.7645</v>
      </c>
      <c r="K170" s="260">
        <f>ROUND(INDEX('INPP base jul 2019'!$C$9:$N$1048576,MATCH('INPP ponderado'!$B170,'INPP base jul 2019'!$B$9:$B$1048576,0),MATCH('INPP ponderado'!K$10,'INPP base jul 2019'!$C$8:$N$8,0)),5)</f>
        <v>117.07419</v>
      </c>
      <c r="L170" s="260">
        <f>ROUND(INDEX('INPP base jul 2019'!$C$9:$N$1048576,MATCH('INPP ponderado'!$B170,'INPP base jul 2019'!$B$9:$B$1048576,0),MATCH('INPP ponderado'!L$10,'INPP base jul 2019'!$C$8:$N$8,0)),5)</f>
        <v>108.74467</v>
      </c>
      <c r="M170" s="260">
        <f>ROUND(INDEX('INPP base jul 2019'!$C$9:$N$1048576,MATCH('INPP ponderado'!$B170,'INPP base jul 2019'!$B$9:$B$1048576,0),MATCH('INPP ponderado'!M$10,'INPP base jul 2019'!$C$8:$N$8,0)),5)</f>
        <v>110.88409</v>
      </c>
      <c r="N170" s="260">
        <f>ROUND(INDEX('INPP base jul 2019'!$C$9:$N$1048576,MATCH('INPP ponderado'!$B170,'INPP base jul 2019'!$B$9:$B$1048576,0),MATCH('INPP ponderado'!N$10,'INPP base jul 2019'!$C$8:$N$8,0)),5)</f>
        <v>111.73788</v>
      </c>
      <c r="O170" s="260">
        <f t="shared" si="2"/>
        <v>108.67646000000001</v>
      </c>
      <c r="P170" s="266"/>
      <c r="Q170" s="261"/>
      <c r="R170" s="267"/>
      <c r="S170" s="263"/>
    </row>
    <row r="171" spans="1:19" x14ac:dyDescent="0.3">
      <c r="A171" s="258"/>
      <c r="B171" s="259">
        <v>43952</v>
      </c>
      <c r="C171" s="260">
        <f>ROUND(INDEX('INPP base jul 2019'!$C$9:$N$1048576,MATCH('INPP ponderado'!$B171,'INPP base jul 2019'!$B$9:$B$1048576,0),MATCH('INPP ponderado'!C$10,'INPP base jul 2019'!$C$8:$N$8,0)),5)</f>
        <v>101.93742</v>
      </c>
      <c r="D171" s="260">
        <f>ROUND(INDEX('INPP base jul 2019'!$C$9:$N$1048576,MATCH('INPP ponderado'!$B171,'INPP base jul 2019'!$B$9:$B$1048576,0),MATCH('INPP ponderado'!D$10,'INPP base jul 2019'!$C$8:$N$8,0)),5)</f>
        <v>101.38173</v>
      </c>
      <c r="E171" s="260">
        <f>ROUND(INDEX('INPP base jul 2019'!$C$9:$N$1048576,MATCH('INPP ponderado'!$B171,'INPP base jul 2019'!$B$9:$B$1048576,0),MATCH('INPP ponderado'!E$10,'INPP base jul 2019'!$C$8:$N$8,0)),5)</f>
        <v>103.41369</v>
      </c>
      <c r="F171" s="260">
        <f>ROUND(INDEX('INPP base jul 2019'!$C$9:$N$1048576,MATCH('INPP ponderado'!$B171,'INPP base jul 2019'!$B$9:$B$1048576,0),MATCH('INPP ponderado'!F$10,'INPP base jul 2019'!$C$8:$N$8,0)),5)</f>
        <v>106.22701000000001</v>
      </c>
      <c r="G171" s="260">
        <f>ROUND(INDEX('INPP base jul 2019'!$C$9:$N$1048576,MATCH('INPP ponderado'!$B171,'INPP base jul 2019'!$B$9:$B$1048576,0),MATCH('INPP ponderado'!G$10,'INPP base jul 2019'!$C$8:$N$8,0)),5)</f>
        <v>103.7533</v>
      </c>
      <c r="H171" s="260">
        <f>ROUND(INDEX('INPP base jul 2019'!$C$9:$N$1048576,MATCH('INPP ponderado'!$B171,'INPP base jul 2019'!$B$9:$B$1048576,0),MATCH('INPP ponderado'!H$10,'INPP base jul 2019'!$C$8:$N$8,0)),5)</f>
        <v>112.72897</v>
      </c>
      <c r="I171" s="260">
        <f>ROUND(INDEX('INPP base jul 2019'!$C$9:$N$1048576,MATCH('INPP ponderado'!$B171,'INPP base jul 2019'!$B$9:$B$1048576,0),MATCH('INPP ponderado'!I$10,'INPP base jul 2019'!$C$8:$N$8,0)),5)</f>
        <v>107.03366</v>
      </c>
      <c r="J171" s="260">
        <f>ROUND(INDEX('INPP base jul 2019'!$C$9:$N$1048576,MATCH('INPP ponderado'!$B171,'INPP base jul 2019'!$B$9:$B$1048576,0),MATCH('INPP ponderado'!J$10,'INPP base jul 2019'!$C$8:$N$8,0)),5)</f>
        <v>114.31823</v>
      </c>
      <c r="K171" s="260">
        <f>ROUND(INDEX('INPP base jul 2019'!$C$9:$N$1048576,MATCH('INPP ponderado'!$B171,'INPP base jul 2019'!$B$9:$B$1048576,0),MATCH('INPP ponderado'!K$10,'INPP base jul 2019'!$C$8:$N$8,0)),5)</f>
        <v>114.02296</v>
      </c>
      <c r="L171" s="260">
        <f>ROUND(INDEX('INPP base jul 2019'!$C$9:$N$1048576,MATCH('INPP ponderado'!$B171,'INPP base jul 2019'!$B$9:$B$1048576,0),MATCH('INPP ponderado'!L$10,'INPP base jul 2019'!$C$8:$N$8,0)),5)</f>
        <v>109.10639</v>
      </c>
      <c r="M171" s="260">
        <f>ROUND(INDEX('INPP base jul 2019'!$C$9:$N$1048576,MATCH('INPP ponderado'!$B171,'INPP base jul 2019'!$B$9:$B$1048576,0),MATCH('INPP ponderado'!M$10,'INPP base jul 2019'!$C$8:$N$8,0)),5)</f>
        <v>110.28803000000001</v>
      </c>
      <c r="N171" s="260">
        <f>ROUND(INDEX('INPP base jul 2019'!$C$9:$N$1048576,MATCH('INPP ponderado'!$B171,'INPP base jul 2019'!$B$9:$B$1048576,0),MATCH('INPP ponderado'!N$10,'INPP base jul 2019'!$C$8:$N$8,0)),5)</f>
        <v>111.36368</v>
      </c>
      <c r="O171" s="260">
        <f t="shared" si="2"/>
        <v>107.89492</v>
      </c>
      <c r="P171" s="266"/>
      <c r="Q171" s="261"/>
      <c r="R171" s="267"/>
      <c r="S171" s="263"/>
    </row>
    <row r="172" spans="1:19" x14ac:dyDescent="0.3">
      <c r="A172" s="258"/>
      <c r="B172" s="259">
        <v>43983</v>
      </c>
      <c r="C172" s="260">
        <f>ROUND(INDEX('INPP base jul 2019'!$C$9:$N$1048576,MATCH('INPP ponderado'!$B172,'INPP base jul 2019'!$B$9:$B$1048576,0),MATCH('INPP ponderado'!C$10,'INPP base jul 2019'!$C$8:$N$8,0)),5)</f>
        <v>101.58447</v>
      </c>
      <c r="D172" s="260">
        <f>ROUND(INDEX('INPP base jul 2019'!$C$9:$N$1048576,MATCH('INPP ponderado'!$B172,'INPP base jul 2019'!$B$9:$B$1048576,0),MATCH('INPP ponderado'!D$10,'INPP base jul 2019'!$C$8:$N$8,0)),5)</f>
        <v>101.44840000000001</v>
      </c>
      <c r="E172" s="260">
        <f>ROUND(INDEX('INPP base jul 2019'!$C$9:$N$1048576,MATCH('INPP ponderado'!$B172,'INPP base jul 2019'!$B$9:$B$1048576,0),MATCH('INPP ponderado'!E$10,'INPP base jul 2019'!$C$8:$N$8,0)),5)</f>
        <v>101.14243999999999</v>
      </c>
      <c r="F172" s="260">
        <f>ROUND(INDEX('INPP base jul 2019'!$C$9:$N$1048576,MATCH('INPP ponderado'!$B172,'INPP base jul 2019'!$B$9:$B$1048576,0),MATCH('INPP ponderado'!F$10,'INPP base jul 2019'!$C$8:$N$8,0)),5)</f>
        <v>104.69208999999999</v>
      </c>
      <c r="G172" s="260">
        <f>ROUND(INDEX('INPP base jul 2019'!$C$9:$N$1048576,MATCH('INPP ponderado'!$B172,'INPP base jul 2019'!$B$9:$B$1048576,0),MATCH('INPP ponderado'!G$10,'INPP base jul 2019'!$C$8:$N$8,0)),5)</f>
        <v>103.27497</v>
      </c>
      <c r="H172" s="260">
        <f>ROUND(INDEX('INPP base jul 2019'!$C$9:$N$1048576,MATCH('INPP ponderado'!$B172,'INPP base jul 2019'!$B$9:$B$1048576,0),MATCH('INPP ponderado'!H$10,'INPP base jul 2019'!$C$8:$N$8,0)),5)</f>
        <v>110.57993999999999</v>
      </c>
      <c r="I172" s="260">
        <f>ROUND(INDEX('INPP base jul 2019'!$C$9:$N$1048576,MATCH('INPP ponderado'!$B172,'INPP base jul 2019'!$B$9:$B$1048576,0),MATCH('INPP ponderado'!I$10,'INPP base jul 2019'!$C$8:$N$8,0)),5)</f>
        <v>105.46865</v>
      </c>
      <c r="J172" s="260">
        <f>ROUND(INDEX('INPP base jul 2019'!$C$9:$N$1048576,MATCH('INPP ponderado'!$B172,'INPP base jul 2019'!$B$9:$B$1048576,0),MATCH('INPP ponderado'!J$10,'INPP base jul 2019'!$C$8:$N$8,0)),5)</f>
        <v>111.61618</v>
      </c>
      <c r="K172" s="260">
        <f>ROUND(INDEX('INPP base jul 2019'!$C$9:$N$1048576,MATCH('INPP ponderado'!$B172,'INPP base jul 2019'!$B$9:$B$1048576,0),MATCH('INPP ponderado'!K$10,'INPP base jul 2019'!$C$8:$N$8,0)),5)</f>
        <v>109.80969</v>
      </c>
      <c r="L172" s="260">
        <f>ROUND(INDEX('INPP base jul 2019'!$C$9:$N$1048576,MATCH('INPP ponderado'!$B172,'INPP base jul 2019'!$B$9:$B$1048576,0),MATCH('INPP ponderado'!L$10,'INPP base jul 2019'!$C$8:$N$8,0)),5)</f>
        <v>107.05674999999999</v>
      </c>
      <c r="M172" s="260">
        <f>ROUND(INDEX('INPP base jul 2019'!$C$9:$N$1048576,MATCH('INPP ponderado'!$B172,'INPP base jul 2019'!$B$9:$B$1048576,0),MATCH('INPP ponderado'!M$10,'INPP base jul 2019'!$C$8:$N$8,0)),5)</f>
        <v>107.628</v>
      </c>
      <c r="N172" s="260">
        <f>ROUND(INDEX('INPP base jul 2019'!$C$9:$N$1048576,MATCH('INPP ponderado'!$B172,'INPP base jul 2019'!$B$9:$B$1048576,0),MATCH('INPP ponderado'!N$10,'INPP base jul 2019'!$C$8:$N$8,0)),5)</f>
        <v>108.7456</v>
      </c>
      <c r="O172" s="260">
        <f t="shared" si="2"/>
        <v>105.88491</v>
      </c>
      <c r="P172" s="266"/>
      <c r="Q172" s="261"/>
      <c r="R172" s="267"/>
      <c r="S172" s="263"/>
    </row>
    <row r="173" spans="1:19" x14ac:dyDescent="0.3">
      <c r="A173" s="258"/>
      <c r="B173" s="259">
        <v>44013</v>
      </c>
      <c r="C173" s="260">
        <f>ROUND(INDEX('INPP base jul 2019'!$C$9:$N$1048576,MATCH('INPP ponderado'!$B173,'INPP base jul 2019'!$B$9:$B$1048576,0),MATCH('INPP ponderado'!C$10,'INPP base jul 2019'!$C$8:$N$8,0)),5)</f>
        <v>101.87195</v>
      </c>
      <c r="D173" s="260">
        <f>ROUND(INDEX('INPP base jul 2019'!$C$9:$N$1048576,MATCH('INPP ponderado'!$B173,'INPP base jul 2019'!$B$9:$B$1048576,0),MATCH('INPP ponderado'!D$10,'INPP base jul 2019'!$C$8:$N$8,0)),5)</f>
        <v>101.51477</v>
      </c>
      <c r="E173" s="260">
        <f>ROUND(INDEX('INPP base jul 2019'!$C$9:$N$1048576,MATCH('INPP ponderado'!$B173,'INPP base jul 2019'!$B$9:$B$1048576,0),MATCH('INPP ponderado'!E$10,'INPP base jul 2019'!$C$8:$N$8,0)),5)</f>
        <v>101.92845</v>
      </c>
      <c r="F173" s="260">
        <f>ROUND(INDEX('INPP base jul 2019'!$C$9:$N$1048576,MATCH('INPP ponderado'!$B173,'INPP base jul 2019'!$B$9:$B$1048576,0),MATCH('INPP ponderado'!F$10,'INPP base jul 2019'!$C$8:$N$8,0)),5)</f>
        <v>105.77011</v>
      </c>
      <c r="G173" s="260">
        <f>ROUND(INDEX('INPP base jul 2019'!$C$9:$N$1048576,MATCH('INPP ponderado'!$B173,'INPP base jul 2019'!$B$9:$B$1048576,0),MATCH('INPP ponderado'!G$10,'INPP base jul 2019'!$C$8:$N$8,0)),5)</f>
        <v>103.52727</v>
      </c>
      <c r="H173" s="260">
        <f>ROUND(INDEX('INPP base jul 2019'!$C$9:$N$1048576,MATCH('INPP ponderado'!$B173,'INPP base jul 2019'!$B$9:$B$1048576,0),MATCH('INPP ponderado'!H$10,'INPP base jul 2019'!$C$8:$N$8,0)),5)</f>
        <v>117.20227</v>
      </c>
      <c r="I173" s="260">
        <f>ROUND(INDEX('INPP base jul 2019'!$C$9:$N$1048576,MATCH('INPP ponderado'!$B173,'INPP base jul 2019'!$B$9:$B$1048576,0),MATCH('INPP ponderado'!I$10,'INPP base jul 2019'!$C$8:$N$8,0)),5)</f>
        <v>105.98363999999999</v>
      </c>
      <c r="J173" s="260">
        <f>ROUND(INDEX('INPP base jul 2019'!$C$9:$N$1048576,MATCH('INPP ponderado'!$B173,'INPP base jul 2019'!$B$9:$B$1048576,0),MATCH('INPP ponderado'!J$10,'INPP base jul 2019'!$C$8:$N$8,0)),5)</f>
        <v>112.91758</v>
      </c>
      <c r="K173" s="260">
        <f>ROUND(INDEX('INPP base jul 2019'!$C$9:$N$1048576,MATCH('INPP ponderado'!$B173,'INPP base jul 2019'!$B$9:$B$1048576,0),MATCH('INPP ponderado'!K$10,'INPP base jul 2019'!$C$8:$N$8,0)),5)</f>
        <v>111.66459</v>
      </c>
      <c r="L173" s="260">
        <f>ROUND(INDEX('INPP base jul 2019'!$C$9:$N$1048576,MATCH('INPP ponderado'!$B173,'INPP base jul 2019'!$B$9:$B$1048576,0),MATCH('INPP ponderado'!L$10,'INPP base jul 2019'!$C$8:$N$8,0)),5)</f>
        <v>107.50863</v>
      </c>
      <c r="M173" s="260">
        <f>ROUND(INDEX('INPP base jul 2019'!$C$9:$N$1048576,MATCH('INPP ponderado'!$B173,'INPP base jul 2019'!$B$9:$B$1048576,0),MATCH('INPP ponderado'!M$10,'INPP base jul 2019'!$C$8:$N$8,0)),5)</f>
        <v>109.25053</v>
      </c>
      <c r="N173" s="260">
        <f>ROUND(INDEX('INPP base jul 2019'!$C$9:$N$1048576,MATCH('INPP ponderado'!$B173,'INPP base jul 2019'!$B$9:$B$1048576,0),MATCH('INPP ponderado'!N$10,'INPP base jul 2019'!$C$8:$N$8,0)),5)</f>
        <v>109.62201</v>
      </c>
      <c r="O173" s="260">
        <f t="shared" si="2"/>
        <v>107.26364</v>
      </c>
      <c r="P173" s="266"/>
      <c r="Q173" s="261"/>
      <c r="R173" s="267"/>
      <c r="S173" s="263"/>
    </row>
    <row r="174" spans="1:19" x14ac:dyDescent="0.3">
      <c r="A174" s="258"/>
      <c r="B174" s="259">
        <v>44044</v>
      </c>
      <c r="C174" s="260">
        <f>ROUND(INDEX('INPP base jul 2019'!$C$9:$N$1048576,MATCH('INPP ponderado'!$B174,'INPP base jul 2019'!$B$9:$B$1048576,0),MATCH('INPP ponderado'!C$10,'INPP base jul 2019'!$C$8:$N$8,0)),5)</f>
        <v>101.97753</v>
      </c>
      <c r="D174" s="260">
        <f>ROUND(INDEX('INPP base jul 2019'!$C$9:$N$1048576,MATCH('INPP ponderado'!$B174,'INPP base jul 2019'!$B$9:$B$1048576,0),MATCH('INPP ponderado'!D$10,'INPP base jul 2019'!$C$8:$N$8,0)),5)</f>
        <v>101.10469000000001</v>
      </c>
      <c r="E174" s="260">
        <f>ROUND(INDEX('INPP base jul 2019'!$C$9:$N$1048576,MATCH('INPP ponderado'!$B174,'INPP base jul 2019'!$B$9:$B$1048576,0),MATCH('INPP ponderado'!E$10,'INPP base jul 2019'!$C$8:$N$8,0)),5)</f>
        <v>103.36348</v>
      </c>
      <c r="F174" s="260">
        <f>ROUND(INDEX('INPP base jul 2019'!$C$9:$N$1048576,MATCH('INPP ponderado'!$B174,'INPP base jul 2019'!$B$9:$B$1048576,0),MATCH('INPP ponderado'!F$10,'INPP base jul 2019'!$C$8:$N$8,0)),5)</f>
        <v>105.68066</v>
      </c>
      <c r="G174" s="260">
        <f>ROUND(INDEX('INPP base jul 2019'!$C$9:$N$1048576,MATCH('INPP ponderado'!$B174,'INPP base jul 2019'!$B$9:$B$1048576,0),MATCH('INPP ponderado'!G$10,'INPP base jul 2019'!$C$8:$N$8,0)),5)</f>
        <v>103.89485000000001</v>
      </c>
      <c r="H174" s="260">
        <f>ROUND(INDEX('INPP base jul 2019'!$C$9:$N$1048576,MATCH('INPP ponderado'!$B174,'INPP base jul 2019'!$B$9:$B$1048576,0),MATCH('INPP ponderado'!H$10,'INPP base jul 2019'!$C$8:$N$8,0)),5)</f>
        <v>124.34475</v>
      </c>
      <c r="I174" s="260">
        <f>ROUND(INDEX('INPP base jul 2019'!$C$9:$N$1048576,MATCH('INPP ponderado'!$B174,'INPP base jul 2019'!$B$9:$B$1048576,0),MATCH('INPP ponderado'!I$10,'INPP base jul 2019'!$C$8:$N$8,0)),5)</f>
        <v>105.98215999999999</v>
      </c>
      <c r="J174" s="260">
        <f>ROUND(INDEX('INPP base jul 2019'!$C$9:$N$1048576,MATCH('INPP ponderado'!$B174,'INPP base jul 2019'!$B$9:$B$1048576,0),MATCH('INPP ponderado'!J$10,'INPP base jul 2019'!$C$8:$N$8,0)),5)</f>
        <v>112.17039</v>
      </c>
      <c r="K174" s="260">
        <f>ROUND(INDEX('INPP base jul 2019'!$C$9:$N$1048576,MATCH('INPP ponderado'!$B174,'INPP base jul 2019'!$B$9:$B$1048576,0),MATCH('INPP ponderado'!K$10,'INPP base jul 2019'!$C$8:$N$8,0)),5)</f>
        <v>110.82926999999999</v>
      </c>
      <c r="L174" s="260">
        <f>ROUND(INDEX('INPP base jul 2019'!$C$9:$N$1048576,MATCH('INPP ponderado'!$B174,'INPP base jul 2019'!$B$9:$B$1048576,0),MATCH('INPP ponderado'!L$10,'INPP base jul 2019'!$C$8:$N$8,0)),5)</f>
        <v>107.16639000000001</v>
      </c>
      <c r="M174" s="260">
        <f>ROUND(INDEX('INPP base jul 2019'!$C$9:$N$1048576,MATCH('INPP ponderado'!$B174,'INPP base jul 2019'!$B$9:$B$1048576,0),MATCH('INPP ponderado'!M$10,'INPP base jul 2019'!$C$8:$N$8,0)),5)</f>
        <v>108.87414</v>
      </c>
      <c r="N174" s="260">
        <f>ROUND(INDEX('INPP base jul 2019'!$C$9:$N$1048576,MATCH('INPP ponderado'!$B174,'INPP base jul 2019'!$B$9:$B$1048576,0),MATCH('INPP ponderado'!N$10,'INPP base jul 2019'!$C$8:$N$8,0)),5)</f>
        <v>109.53418000000001</v>
      </c>
      <c r="O174" s="260">
        <f t="shared" si="2"/>
        <v>107.61078000000001</v>
      </c>
      <c r="P174" s="266"/>
      <c r="Q174" s="261"/>
      <c r="R174" s="267"/>
      <c r="S174" s="263"/>
    </row>
    <row r="175" spans="1:19" x14ac:dyDescent="0.3">
      <c r="A175" s="258"/>
      <c r="B175" s="259">
        <v>44075</v>
      </c>
      <c r="C175" s="260">
        <f>ROUND(INDEX('INPP base jul 2019'!$C$9:$N$1048576,MATCH('INPP ponderado'!$B175,'INPP base jul 2019'!$B$9:$B$1048576,0),MATCH('INPP ponderado'!C$10,'INPP base jul 2019'!$C$8:$N$8,0)),5)</f>
        <v>102.48390999999999</v>
      </c>
      <c r="D175" s="260">
        <f>ROUND(INDEX('INPP base jul 2019'!$C$9:$N$1048576,MATCH('INPP ponderado'!$B175,'INPP base jul 2019'!$B$9:$B$1048576,0),MATCH('INPP ponderado'!D$10,'INPP base jul 2019'!$C$8:$N$8,0)),5)</f>
        <v>101.95922</v>
      </c>
      <c r="E175" s="260">
        <f>ROUND(INDEX('INPP base jul 2019'!$C$9:$N$1048576,MATCH('INPP ponderado'!$B175,'INPP base jul 2019'!$B$9:$B$1048576,0),MATCH('INPP ponderado'!E$10,'INPP base jul 2019'!$C$8:$N$8,0)),5)</f>
        <v>103.69432</v>
      </c>
      <c r="F175" s="260">
        <f>ROUND(INDEX('INPP base jul 2019'!$C$9:$N$1048576,MATCH('INPP ponderado'!$B175,'INPP base jul 2019'!$B$9:$B$1048576,0),MATCH('INPP ponderado'!F$10,'INPP base jul 2019'!$C$8:$N$8,0)),5)</f>
        <v>105.05436</v>
      </c>
      <c r="G175" s="260">
        <f>ROUND(INDEX('INPP base jul 2019'!$C$9:$N$1048576,MATCH('INPP ponderado'!$B175,'INPP base jul 2019'!$B$9:$B$1048576,0),MATCH('INPP ponderado'!G$10,'INPP base jul 2019'!$C$8:$N$8,0)),5)</f>
        <v>103.95294</v>
      </c>
      <c r="H175" s="260">
        <f>ROUND(INDEX('INPP base jul 2019'!$C$9:$N$1048576,MATCH('INPP ponderado'!$B175,'INPP base jul 2019'!$B$9:$B$1048576,0),MATCH('INPP ponderado'!H$10,'INPP base jul 2019'!$C$8:$N$8,0)),5)</f>
        <v>120.75139</v>
      </c>
      <c r="I175" s="260">
        <f>ROUND(INDEX('INPP base jul 2019'!$C$9:$N$1048576,MATCH('INPP ponderado'!$B175,'INPP base jul 2019'!$B$9:$B$1048576,0),MATCH('INPP ponderado'!I$10,'INPP base jul 2019'!$C$8:$N$8,0)),5)</f>
        <v>105.24993000000001</v>
      </c>
      <c r="J175" s="260">
        <f>ROUND(INDEX('INPP base jul 2019'!$C$9:$N$1048576,MATCH('INPP ponderado'!$B175,'INPP base jul 2019'!$B$9:$B$1048576,0),MATCH('INPP ponderado'!J$10,'INPP base jul 2019'!$C$8:$N$8,0)),5)</f>
        <v>108.41767</v>
      </c>
      <c r="K175" s="260">
        <f>ROUND(INDEX('INPP base jul 2019'!$C$9:$N$1048576,MATCH('INPP ponderado'!$B175,'INPP base jul 2019'!$B$9:$B$1048576,0),MATCH('INPP ponderado'!K$10,'INPP base jul 2019'!$C$8:$N$8,0)),5)</f>
        <v>108.83266</v>
      </c>
      <c r="L175" s="260">
        <f>ROUND(INDEX('INPP base jul 2019'!$C$9:$N$1048576,MATCH('INPP ponderado'!$B175,'INPP base jul 2019'!$B$9:$B$1048576,0),MATCH('INPP ponderado'!L$10,'INPP base jul 2019'!$C$8:$N$8,0)),5)</f>
        <v>106.60205000000001</v>
      </c>
      <c r="M175" s="260">
        <f>ROUND(INDEX('INPP base jul 2019'!$C$9:$N$1048576,MATCH('INPP ponderado'!$B175,'INPP base jul 2019'!$B$9:$B$1048576,0),MATCH('INPP ponderado'!M$10,'INPP base jul 2019'!$C$8:$N$8,0)),5)</f>
        <v>108.0073</v>
      </c>
      <c r="N175" s="260">
        <f>ROUND(INDEX('INPP base jul 2019'!$C$9:$N$1048576,MATCH('INPP ponderado'!$B175,'INPP base jul 2019'!$B$9:$B$1048576,0),MATCH('INPP ponderado'!N$10,'INPP base jul 2019'!$C$8:$N$8,0)),5)</f>
        <v>108.93971999999999</v>
      </c>
      <c r="O175" s="260">
        <f t="shared" si="2"/>
        <v>106.84143</v>
      </c>
      <c r="P175" s="266"/>
      <c r="Q175" s="261"/>
      <c r="R175" s="267"/>
      <c r="S175" s="263"/>
    </row>
    <row r="176" spans="1:19" x14ac:dyDescent="0.3">
      <c r="A176" s="258"/>
      <c r="B176" s="259">
        <v>44105</v>
      </c>
      <c r="C176" s="260">
        <f>ROUND(INDEX('INPP base jul 2019'!$C$9:$N$1048576,MATCH('INPP ponderado'!$B176,'INPP base jul 2019'!$B$9:$B$1048576,0),MATCH('INPP ponderado'!C$10,'INPP base jul 2019'!$C$8:$N$8,0)),5)</f>
        <v>103.20319000000001</v>
      </c>
      <c r="D176" s="260">
        <f>ROUND(INDEX('INPP base jul 2019'!$C$9:$N$1048576,MATCH('INPP ponderado'!$B176,'INPP base jul 2019'!$B$9:$B$1048576,0),MATCH('INPP ponderado'!D$10,'INPP base jul 2019'!$C$8:$N$8,0)),5)</f>
        <v>101.58689</v>
      </c>
      <c r="E176" s="260">
        <f>ROUND(INDEX('INPP base jul 2019'!$C$9:$N$1048576,MATCH('INPP ponderado'!$B176,'INPP base jul 2019'!$B$9:$B$1048576,0),MATCH('INPP ponderado'!E$10,'INPP base jul 2019'!$C$8:$N$8,0)),5)</f>
        <v>103.82639</v>
      </c>
      <c r="F176" s="260">
        <f>ROUND(INDEX('INPP base jul 2019'!$C$9:$N$1048576,MATCH('INPP ponderado'!$B176,'INPP base jul 2019'!$B$9:$B$1048576,0),MATCH('INPP ponderado'!F$10,'INPP base jul 2019'!$C$8:$N$8,0)),5)</f>
        <v>105.17121</v>
      </c>
      <c r="G176" s="260">
        <f>ROUND(INDEX('INPP base jul 2019'!$C$9:$N$1048576,MATCH('INPP ponderado'!$B176,'INPP base jul 2019'!$B$9:$B$1048576,0),MATCH('INPP ponderado'!G$10,'INPP base jul 2019'!$C$8:$N$8,0)),5)</f>
        <v>104.06944</v>
      </c>
      <c r="H176" s="260">
        <f>ROUND(INDEX('INPP base jul 2019'!$C$9:$N$1048576,MATCH('INPP ponderado'!$B176,'INPP base jul 2019'!$B$9:$B$1048576,0),MATCH('INPP ponderado'!H$10,'INPP base jul 2019'!$C$8:$N$8,0)),5)</f>
        <v>118.85087</v>
      </c>
      <c r="I176" s="260">
        <f>ROUND(INDEX('INPP base jul 2019'!$C$9:$N$1048576,MATCH('INPP ponderado'!$B176,'INPP base jul 2019'!$B$9:$B$1048576,0),MATCH('INPP ponderado'!I$10,'INPP base jul 2019'!$C$8:$N$8,0)),5)</f>
        <v>105.45971</v>
      </c>
      <c r="J176" s="260">
        <f>ROUND(INDEX('INPP base jul 2019'!$C$9:$N$1048576,MATCH('INPP ponderado'!$B176,'INPP base jul 2019'!$B$9:$B$1048576,0),MATCH('INPP ponderado'!J$10,'INPP base jul 2019'!$C$8:$N$8,0)),5)</f>
        <v>107.91916999999999</v>
      </c>
      <c r="K176" s="260">
        <f>ROUND(INDEX('INPP base jul 2019'!$C$9:$N$1048576,MATCH('INPP ponderado'!$B176,'INPP base jul 2019'!$B$9:$B$1048576,0),MATCH('INPP ponderado'!K$10,'INPP base jul 2019'!$C$8:$N$8,0)),5)</f>
        <v>108.46451</v>
      </c>
      <c r="L176" s="260">
        <f>ROUND(INDEX('INPP base jul 2019'!$C$9:$N$1048576,MATCH('INPP ponderado'!$B176,'INPP base jul 2019'!$B$9:$B$1048576,0),MATCH('INPP ponderado'!L$10,'INPP base jul 2019'!$C$8:$N$8,0)),5)</f>
        <v>106.48560999999999</v>
      </c>
      <c r="M176" s="260">
        <f>ROUND(INDEX('INPP base jul 2019'!$C$9:$N$1048576,MATCH('INPP ponderado'!$B176,'INPP base jul 2019'!$B$9:$B$1048576,0),MATCH('INPP ponderado'!M$10,'INPP base jul 2019'!$C$8:$N$8,0)),5)</f>
        <v>107.58054</v>
      </c>
      <c r="N176" s="260">
        <f>ROUND(INDEX('INPP base jul 2019'!$C$9:$N$1048576,MATCH('INPP ponderado'!$B176,'INPP base jul 2019'!$B$9:$B$1048576,0),MATCH('INPP ponderado'!N$10,'INPP base jul 2019'!$C$8:$N$8,0)),5)</f>
        <v>109.10257</v>
      </c>
      <c r="O176" s="260">
        <f t="shared" si="2"/>
        <v>106.72512</v>
      </c>
      <c r="P176" s="261"/>
      <c r="Q176" s="261"/>
      <c r="R176" s="267"/>
      <c r="S176" s="263"/>
    </row>
    <row r="177" spans="2:16" x14ac:dyDescent="0.3">
      <c r="B177" s="259">
        <v>44136</v>
      </c>
      <c r="C177" s="260">
        <f>ROUND(INDEX('INPP base jul 2019'!$C$9:$N$1048576,MATCH('INPP ponderado'!$B177,'INPP base jul 2019'!$B$9:$B$1048576,0),MATCH('INPP ponderado'!C$10,'INPP base jul 2019'!$C$8:$N$8,0)),5)</f>
        <v>103.72995</v>
      </c>
      <c r="D177" s="260">
        <f>ROUND(INDEX('INPP base jul 2019'!$C$9:$N$1048576,MATCH('INPP ponderado'!$B177,'INPP base jul 2019'!$B$9:$B$1048576,0),MATCH('INPP ponderado'!D$10,'INPP base jul 2019'!$C$8:$N$8,0)),5)</f>
        <v>101.99421</v>
      </c>
      <c r="E177" s="260">
        <f>ROUND(INDEX('INPP base jul 2019'!$C$9:$N$1048576,MATCH('INPP ponderado'!$B177,'INPP base jul 2019'!$B$9:$B$1048576,0),MATCH('INPP ponderado'!E$10,'INPP base jul 2019'!$C$8:$N$8,0)),5)</f>
        <v>104.28471</v>
      </c>
      <c r="F177" s="260">
        <f>ROUND(INDEX('INPP base jul 2019'!$C$9:$N$1048576,MATCH('INPP ponderado'!$B177,'INPP base jul 2019'!$B$9:$B$1048576,0),MATCH('INPP ponderado'!F$10,'INPP base jul 2019'!$C$8:$N$8,0)),5)</f>
        <v>104.61208000000001</v>
      </c>
      <c r="G177" s="260">
        <f>ROUND(INDEX('INPP base jul 2019'!$C$9:$N$1048576,MATCH('INPP ponderado'!$B177,'INPP base jul 2019'!$B$9:$B$1048576,0),MATCH('INPP ponderado'!G$10,'INPP base jul 2019'!$C$8:$N$8,0)),5)</f>
        <v>103.91173999999999</v>
      </c>
      <c r="H177" s="260">
        <f>ROUND(INDEX('INPP base jul 2019'!$C$9:$N$1048576,MATCH('INPP ponderado'!$B177,'INPP base jul 2019'!$B$9:$B$1048576,0),MATCH('INPP ponderado'!H$10,'INPP base jul 2019'!$C$8:$N$8,0)),5)</f>
        <v>117.01944</v>
      </c>
      <c r="I177" s="260">
        <f>ROUND(INDEX('INPP base jul 2019'!$C$9:$N$1048576,MATCH('INPP ponderado'!$B177,'INPP base jul 2019'!$B$9:$B$1048576,0),MATCH('INPP ponderado'!I$10,'INPP base jul 2019'!$C$8:$N$8,0)),5)</f>
        <v>105.39921</v>
      </c>
      <c r="J177" s="260">
        <f>ROUND(INDEX('INPP base jul 2019'!$C$9:$N$1048576,MATCH('INPP ponderado'!$B177,'INPP base jul 2019'!$B$9:$B$1048576,0),MATCH('INPP ponderado'!J$10,'INPP base jul 2019'!$C$8:$N$8,0)),5)</f>
        <v>105.17131999999999</v>
      </c>
      <c r="K177" s="260">
        <f>ROUND(INDEX('INPP base jul 2019'!$C$9:$N$1048576,MATCH('INPP ponderado'!$B177,'INPP base jul 2019'!$B$9:$B$1048576,0),MATCH('INPP ponderado'!K$10,'INPP base jul 2019'!$C$8:$N$8,0)),5)</f>
        <v>105.75272</v>
      </c>
      <c r="L177" s="260">
        <f>ROUND(INDEX('INPP base jul 2019'!$C$9:$N$1048576,MATCH('INPP ponderado'!$B177,'INPP base jul 2019'!$B$9:$B$1048576,0),MATCH('INPP ponderado'!L$10,'INPP base jul 2019'!$C$8:$N$8,0)),5)</f>
        <v>105.51394999999999</v>
      </c>
      <c r="M177" s="260">
        <f>ROUND(INDEX('INPP base jul 2019'!$C$9:$N$1048576,MATCH('INPP ponderado'!$B177,'INPP base jul 2019'!$B$9:$B$1048576,0),MATCH('INPP ponderado'!M$10,'INPP base jul 2019'!$C$8:$N$8,0)),5)</f>
        <v>106.3424</v>
      </c>
      <c r="N177" s="260">
        <f>ROUND(INDEX('INPP base jul 2019'!$C$9:$N$1048576,MATCH('INPP ponderado'!$B177,'INPP base jul 2019'!$B$9:$B$1048576,0),MATCH('INPP ponderado'!N$10,'INPP base jul 2019'!$C$8:$N$8,0)),5)</f>
        <v>107.67957</v>
      </c>
      <c r="O177" s="260">
        <f t="shared" si="2"/>
        <v>105.92271</v>
      </c>
    </row>
    <row r="178" spans="2:16" x14ac:dyDescent="0.3">
      <c r="B178" s="259">
        <v>44166</v>
      </c>
      <c r="C178" s="260">
        <f>ROUND(INDEX('INPP base jul 2019'!$C$9:$N$1048576,MATCH('INPP ponderado'!$B178,'INPP base jul 2019'!$B$9:$B$1048576,0),MATCH('INPP ponderado'!C$10,'INPP base jul 2019'!$C$8:$N$8,0)),5)</f>
        <v>104.06299</v>
      </c>
      <c r="D178" s="260">
        <f>ROUND(INDEX('INPP base jul 2019'!$C$9:$N$1048576,MATCH('INPP ponderado'!$B178,'INPP base jul 2019'!$B$9:$B$1048576,0),MATCH('INPP ponderado'!D$10,'INPP base jul 2019'!$C$8:$N$8,0)),5)</f>
        <v>101.46831</v>
      </c>
      <c r="E178" s="260">
        <f>ROUND(INDEX('INPP base jul 2019'!$C$9:$N$1048576,MATCH('INPP ponderado'!$B178,'INPP base jul 2019'!$B$9:$B$1048576,0),MATCH('INPP ponderado'!E$10,'INPP base jul 2019'!$C$8:$N$8,0)),5)</f>
        <v>104.05549000000001</v>
      </c>
      <c r="F178" s="260">
        <f>ROUND(INDEX('INPP base jul 2019'!$C$9:$N$1048576,MATCH('INPP ponderado'!$B178,'INPP base jul 2019'!$B$9:$B$1048576,0),MATCH('INPP ponderado'!F$10,'INPP base jul 2019'!$C$8:$N$8,0)),5)</f>
        <v>104.17999</v>
      </c>
      <c r="G178" s="260">
        <f>ROUND(INDEX('INPP base jul 2019'!$C$9:$N$1048576,MATCH('INPP ponderado'!$B178,'INPP base jul 2019'!$B$9:$B$1048576,0),MATCH('INPP ponderado'!G$10,'INPP base jul 2019'!$C$8:$N$8,0)),5)</f>
        <v>104.12298</v>
      </c>
      <c r="H178" s="260">
        <f>ROUND(INDEX('INPP base jul 2019'!$C$9:$N$1048576,MATCH('INPP ponderado'!$B178,'INPP base jul 2019'!$B$9:$B$1048576,0),MATCH('INPP ponderado'!H$10,'INPP base jul 2019'!$C$8:$N$8,0)),5)</f>
        <v>116.87706</v>
      </c>
      <c r="I178" s="260">
        <f>ROUND(INDEX('INPP base jul 2019'!$C$9:$N$1048576,MATCH('INPP ponderado'!$B178,'INPP base jul 2019'!$B$9:$B$1048576,0),MATCH('INPP ponderado'!I$10,'INPP base jul 2019'!$C$8:$N$8,0)),5)</f>
        <v>105.294</v>
      </c>
      <c r="J178" s="260">
        <f>ROUND(INDEX('INPP base jul 2019'!$C$9:$N$1048576,MATCH('INPP ponderado'!$B178,'INPP base jul 2019'!$B$9:$B$1048576,0),MATCH('INPP ponderado'!J$10,'INPP base jul 2019'!$C$8:$N$8,0)),5)</f>
        <v>103.57414</v>
      </c>
      <c r="K178" s="260">
        <f>ROUND(INDEX('INPP base jul 2019'!$C$9:$N$1048576,MATCH('INPP ponderado'!$B178,'INPP base jul 2019'!$B$9:$B$1048576,0),MATCH('INPP ponderado'!K$10,'INPP base jul 2019'!$C$8:$N$8,0)),5)</f>
        <v>103.74424</v>
      </c>
      <c r="L178" s="260">
        <f>ROUND(INDEX('INPP base jul 2019'!$C$9:$N$1048576,MATCH('INPP ponderado'!$B178,'INPP base jul 2019'!$B$9:$B$1048576,0),MATCH('INPP ponderado'!L$10,'INPP base jul 2019'!$C$8:$N$8,0)),5)</f>
        <v>104.75574</v>
      </c>
      <c r="M178" s="260">
        <f>ROUND(INDEX('INPP base jul 2019'!$C$9:$N$1048576,MATCH('INPP ponderado'!$B178,'INPP base jul 2019'!$B$9:$B$1048576,0),MATCH('INPP ponderado'!M$10,'INPP base jul 2019'!$C$8:$N$8,0)),5)</f>
        <v>105.47307000000001</v>
      </c>
      <c r="N178" s="260">
        <f>ROUND(INDEX('INPP base jul 2019'!$C$9:$N$1048576,MATCH('INPP ponderado'!$B178,'INPP base jul 2019'!$B$9:$B$1048576,0),MATCH('INPP ponderado'!N$10,'INPP base jul 2019'!$C$8:$N$8,0)),5)</f>
        <v>106.76804</v>
      </c>
      <c r="O178" s="260">
        <f t="shared" si="2"/>
        <v>105.37848</v>
      </c>
    </row>
    <row r="179" spans="2:16" x14ac:dyDescent="0.3">
      <c r="B179" s="259">
        <v>44197</v>
      </c>
      <c r="C179" s="260">
        <f>ROUND(INDEX('INPP base jul 2019'!$C$9:$N$1048576,MATCH('INPP ponderado'!$B179,'INPP base jul 2019'!$B$9:$B$1048576,0),MATCH('INPP ponderado'!C$10,'INPP base jul 2019'!$C$8:$N$8,0)),5)</f>
        <v>107.31872</v>
      </c>
      <c r="D179" s="260">
        <f>ROUND(INDEX('INPP base jul 2019'!$C$9:$N$1048576,MATCH('INPP ponderado'!$B179,'INPP base jul 2019'!$B$9:$B$1048576,0),MATCH('INPP ponderado'!D$10,'INPP base jul 2019'!$C$8:$N$8,0)),5)</f>
        <v>101.04792</v>
      </c>
      <c r="E179" s="260">
        <f>ROUND(INDEX('INPP base jul 2019'!$C$9:$N$1048576,MATCH('INPP ponderado'!$B179,'INPP base jul 2019'!$B$9:$B$1048576,0),MATCH('INPP ponderado'!E$10,'INPP base jul 2019'!$C$8:$N$8,0)),5)</f>
        <v>105.38079999999999</v>
      </c>
      <c r="F179" s="260">
        <f>ROUND(INDEX('INPP base jul 2019'!$C$9:$N$1048576,MATCH('INPP ponderado'!$B179,'INPP base jul 2019'!$B$9:$B$1048576,0),MATCH('INPP ponderado'!F$10,'INPP base jul 2019'!$C$8:$N$8,0)),5)</f>
        <v>104.34553</v>
      </c>
      <c r="G179" s="260">
        <f>ROUND(INDEX('INPP base jul 2019'!$C$9:$N$1048576,MATCH('INPP ponderado'!$B179,'INPP base jul 2019'!$B$9:$B$1048576,0),MATCH('INPP ponderado'!G$10,'INPP base jul 2019'!$C$8:$N$8,0)),5)</f>
        <v>105.01887000000001</v>
      </c>
      <c r="H179" s="260">
        <f>ROUND(INDEX('INPP base jul 2019'!$C$9:$N$1048576,MATCH('INPP ponderado'!$B179,'INPP base jul 2019'!$B$9:$B$1048576,0),MATCH('INPP ponderado'!H$10,'INPP base jul 2019'!$C$8:$N$8,0)),5)</f>
        <v>118.85299999999999</v>
      </c>
      <c r="I179" s="260">
        <f>ROUND(INDEX('INPP base jul 2019'!$C$9:$N$1048576,MATCH('INPP ponderado'!$B179,'INPP base jul 2019'!$B$9:$B$1048576,0),MATCH('INPP ponderado'!I$10,'INPP base jul 2019'!$C$8:$N$8,0)),5)</f>
        <v>107.50697</v>
      </c>
      <c r="J179" s="260">
        <f>ROUND(INDEX('INPP base jul 2019'!$C$9:$N$1048576,MATCH('INPP ponderado'!$B179,'INPP base jul 2019'!$B$9:$B$1048576,0),MATCH('INPP ponderado'!J$10,'INPP base jul 2019'!$C$8:$N$8,0)),5)</f>
        <v>102.93053</v>
      </c>
      <c r="K179" s="260">
        <f>ROUND(INDEX('INPP base jul 2019'!$C$9:$N$1048576,MATCH('INPP ponderado'!$B179,'INPP base jul 2019'!$B$9:$B$1048576,0),MATCH('INPP ponderado'!K$10,'INPP base jul 2019'!$C$8:$N$8,0)),5)</f>
        <v>104.04628</v>
      </c>
      <c r="L179" s="260">
        <f>ROUND(INDEX('INPP base jul 2019'!$C$9:$N$1048576,MATCH('INPP ponderado'!$B179,'INPP base jul 2019'!$B$9:$B$1048576,0),MATCH('INPP ponderado'!L$10,'INPP base jul 2019'!$C$8:$N$8,0)),5)</f>
        <v>105.11364</v>
      </c>
      <c r="M179" s="260">
        <f>ROUND(INDEX('INPP base jul 2019'!$C$9:$N$1048576,MATCH('INPP ponderado'!$B179,'INPP base jul 2019'!$B$9:$B$1048576,0),MATCH('INPP ponderado'!M$10,'INPP base jul 2019'!$C$8:$N$8,0)),5)</f>
        <v>105.75629000000001</v>
      </c>
      <c r="N179" s="260">
        <f>ROUND(INDEX('INPP base jul 2019'!$C$9:$N$1048576,MATCH('INPP ponderado'!$B179,'INPP base jul 2019'!$B$9:$B$1048576,0),MATCH('INPP ponderado'!N$10,'INPP base jul 2019'!$C$8:$N$8,0)),5)</f>
        <v>107.2093</v>
      </c>
      <c r="O179" s="260">
        <f t="shared" si="2"/>
        <v>106.60361</v>
      </c>
    </row>
    <row r="180" spans="2:16" x14ac:dyDescent="0.3">
      <c r="B180" s="259">
        <v>44228</v>
      </c>
      <c r="C180" s="260">
        <f>ROUND(INDEX('INPP base jul 2019'!$C$9:$N$1048576,MATCH('INPP ponderado'!$B180,'INPP base jul 2019'!$B$9:$B$1048576,0),MATCH('INPP ponderado'!C$10,'INPP base jul 2019'!$C$8:$N$8,0)),5)</f>
        <v>109.42908</v>
      </c>
      <c r="D180" s="260">
        <f>ROUND(INDEX('INPP base jul 2019'!$C$9:$N$1048576,MATCH('INPP ponderado'!$B180,'INPP base jul 2019'!$B$9:$B$1048576,0),MATCH('INPP ponderado'!D$10,'INPP base jul 2019'!$C$8:$N$8,0)),5)</f>
        <v>102.02760000000001</v>
      </c>
      <c r="E180" s="260">
        <f>ROUND(INDEX('INPP base jul 2019'!$C$9:$N$1048576,MATCH('INPP ponderado'!$B180,'INPP base jul 2019'!$B$9:$B$1048576,0),MATCH('INPP ponderado'!E$10,'INPP base jul 2019'!$C$8:$N$8,0)),5)</f>
        <v>107.34887000000001</v>
      </c>
      <c r="F180" s="260">
        <f>ROUND(INDEX('INPP base jul 2019'!$C$9:$N$1048576,MATCH('INPP ponderado'!$B180,'INPP base jul 2019'!$B$9:$B$1048576,0),MATCH('INPP ponderado'!F$10,'INPP base jul 2019'!$C$8:$N$8,0)),5)</f>
        <v>105.48029</v>
      </c>
      <c r="G180" s="260">
        <f>ROUND(INDEX('INPP base jul 2019'!$C$9:$N$1048576,MATCH('INPP ponderado'!$B180,'INPP base jul 2019'!$B$9:$B$1048576,0),MATCH('INPP ponderado'!G$10,'INPP base jul 2019'!$C$8:$N$8,0)),5)</f>
        <v>105.89778</v>
      </c>
      <c r="H180" s="260">
        <f>ROUND(INDEX('INPP base jul 2019'!$C$9:$N$1048576,MATCH('INPP ponderado'!$B180,'INPP base jul 2019'!$B$9:$B$1048576,0),MATCH('INPP ponderado'!H$10,'INPP base jul 2019'!$C$8:$N$8,0)),5)</f>
        <v>124.1221</v>
      </c>
      <c r="I180" s="260">
        <f>ROUND(INDEX('INPP base jul 2019'!$C$9:$N$1048576,MATCH('INPP ponderado'!$B180,'INPP base jul 2019'!$B$9:$B$1048576,0),MATCH('INPP ponderado'!I$10,'INPP base jul 2019'!$C$8:$N$8,0)),5)</f>
        <v>110.2655</v>
      </c>
      <c r="J180" s="260">
        <f>ROUND(INDEX('INPP base jul 2019'!$C$9:$N$1048576,MATCH('INPP ponderado'!$B180,'INPP base jul 2019'!$B$9:$B$1048576,0),MATCH('INPP ponderado'!J$10,'INPP base jul 2019'!$C$8:$N$8,0)),5)</f>
        <v>103.59116</v>
      </c>
      <c r="K180" s="260">
        <f>ROUND(INDEX('INPP base jul 2019'!$C$9:$N$1048576,MATCH('INPP ponderado'!$B180,'INPP base jul 2019'!$B$9:$B$1048576,0),MATCH('INPP ponderado'!K$10,'INPP base jul 2019'!$C$8:$N$8,0)),5)</f>
        <v>105.27388000000001</v>
      </c>
      <c r="L180" s="260">
        <f>ROUND(INDEX('INPP base jul 2019'!$C$9:$N$1048576,MATCH('INPP ponderado'!$B180,'INPP base jul 2019'!$B$9:$B$1048576,0),MATCH('INPP ponderado'!L$10,'INPP base jul 2019'!$C$8:$N$8,0)),5)</f>
        <v>105.94297</v>
      </c>
      <c r="M180" s="260">
        <f>ROUND(INDEX('INPP base jul 2019'!$C$9:$N$1048576,MATCH('INPP ponderado'!$B180,'INPP base jul 2019'!$B$9:$B$1048576,0),MATCH('INPP ponderado'!M$10,'INPP base jul 2019'!$C$8:$N$8,0)),5)</f>
        <v>106.54338</v>
      </c>
      <c r="N180" s="260">
        <f>ROUND(INDEX('INPP base jul 2019'!$C$9:$N$1048576,MATCH('INPP ponderado'!$B180,'INPP base jul 2019'!$B$9:$B$1048576,0),MATCH('INPP ponderado'!N$10,'INPP base jul 2019'!$C$8:$N$8,0)),5)</f>
        <v>108.23254</v>
      </c>
      <c r="O180" s="260">
        <f t="shared" si="2"/>
        <v>108.21744</v>
      </c>
    </row>
    <row r="181" spans="2:16" x14ac:dyDescent="0.3">
      <c r="B181" s="259">
        <v>44256</v>
      </c>
      <c r="C181" s="260">
        <f>ROUND(INDEX('INPP base jul 2019'!$C$9:$N$1048576,MATCH('INPP ponderado'!$B181,'INPP base jul 2019'!$B$9:$B$1048576,0),MATCH('INPP ponderado'!C$10,'INPP base jul 2019'!$C$8:$N$8,0)),5)</f>
        <v>110.94670000000001</v>
      </c>
      <c r="D181" s="260">
        <f>ROUND(INDEX('INPP base jul 2019'!$C$9:$N$1048576,MATCH('INPP ponderado'!$B181,'INPP base jul 2019'!$B$9:$B$1048576,0),MATCH('INPP ponderado'!D$10,'INPP base jul 2019'!$C$8:$N$8,0)),5)</f>
        <v>103.60165000000001</v>
      </c>
      <c r="E181" s="260">
        <f>ROUND(INDEX('INPP base jul 2019'!$C$9:$N$1048576,MATCH('INPP ponderado'!$B181,'INPP base jul 2019'!$B$9:$B$1048576,0),MATCH('INPP ponderado'!E$10,'INPP base jul 2019'!$C$8:$N$8,0)),5)</f>
        <v>110.05896</v>
      </c>
      <c r="F181" s="260">
        <f>ROUND(INDEX('INPP base jul 2019'!$C$9:$N$1048576,MATCH('INPP ponderado'!$B181,'INPP base jul 2019'!$B$9:$B$1048576,0),MATCH('INPP ponderado'!F$10,'INPP base jul 2019'!$C$8:$N$8,0)),5)</f>
        <v>106.88467</v>
      </c>
      <c r="G181" s="260">
        <f>ROUND(INDEX('INPP base jul 2019'!$C$9:$N$1048576,MATCH('INPP ponderado'!$B181,'INPP base jul 2019'!$B$9:$B$1048576,0),MATCH('INPP ponderado'!G$10,'INPP base jul 2019'!$C$8:$N$8,0)),5)</f>
        <v>106.53968999999999</v>
      </c>
      <c r="H181" s="260">
        <f>ROUND(INDEX('INPP base jul 2019'!$C$9:$N$1048576,MATCH('INPP ponderado'!$B181,'INPP base jul 2019'!$B$9:$B$1048576,0),MATCH('INPP ponderado'!H$10,'INPP base jul 2019'!$C$8:$N$8,0)),5)</f>
        <v>125.14087000000001</v>
      </c>
      <c r="I181" s="260">
        <f>ROUND(INDEX('INPP base jul 2019'!$C$9:$N$1048576,MATCH('INPP ponderado'!$B181,'INPP base jul 2019'!$B$9:$B$1048576,0),MATCH('INPP ponderado'!I$10,'INPP base jul 2019'!$C$8:$N$8,0)),5)</f>
        <v>112.16558000000001</v>
      </c>
      <c r="J181" s="260">
        <f>ROUND(INDEX('INPP base jul 2019'!$C$9:$N$1048576,MATCH('INPP ponderado'!$B181,'INPP base jul 2019'!$B$9:$B$1048576,0),MATCH('INPP ponderado'!J$10,'INPP base jul 2019'!$C$8:$N$8,0)),5)</f>
        <v>105.96504</v>
      </c>
      <c r="K181" s="260">
        <f>ROUND(INDEX('INPP base jul 2019'!$C$9:$N$1048576,MATCH('INPP ponderado'!$B181,'INPP base jul 2019'!$B$9:$B$1048576,0),MATCH('INPP ponderado'!K$10,'INPP base jul 2019'!$C$8:$N$8,0)),5)</f>
        <v>107.25425</v>
      </c>
      <c r="L181" s="260">
        <f>ROUND(INDEX('INPP base jul 2019'!$C$9:$N$1048576,MATCH('INPP ponderado'!$B181,'INPP base jul 2019'!$B$9:$B$1048576,0),MATCH('INPP ponderado'!L$10,'INPP base jul 2019'!$C$8:$N$8,0)),5)</f>
        <v>107.24476</v>
      </c>
      <c r="M181" s="260">
        <f>ROUND(INDEX('INPP base jul 2019'!$C$9:$N$1048576,MATCH('INPP ponderado'!$B181,'INPP base jul 2019'!$B$9:$B$1048576,0),MATCH('INPP ponderado'!M$10,'INPP base jul 2019'!$C$8:$N$8,0)),5)</f>
        <v>108.00266000000001</v>
      </c>
      <c r="N181" s="260">
        <f>ROUND(INDEX('INPP base jul 2019'!$C$9:$N$1048576,MATCH('INPP ponderado'!$B181,'INPP base jul 2019'!$B$9:$B$1048576,0),MATCH('INPP ponderado'!N$10,'INPP base jul 2019'!$C$8:$N$8,0)),5)</f>
        <v>109.72580000000001</v>
      </c>
      <c r="O181" s="260">
        <f t="shared" si="2"/>
        <v>109.83197</v>
      </c>
    </row>
    <row r="182" spans="2:16" x14ac:dyDescent="0.3">
      <c r="B182" s="259">
        <v>44287</v>
      </c>
      <c r="C182" s="260">
        <f>ROUND(INDEX('INPP base jul 2019'!$C$9:$N$1048576,MATCH('INPP ponderado'!$B182,'INPP base jul 2019'!$B$9:$B$1048576,0),MATCH('INPP ponderado'!C$10,'INPP base jul 2019'!$C$8:$N$8,0)),5)</f>
        <v>112.48805</v>
      </c>
      <c r="D182" s="260">
        <f>ROUND(INDEX('INPP base jul 2019'!$C$9:$N$1048576,MATCH('INPP ponderado'!$B182,'INPP base jul 2019'!$B$9:$B$1048576,0),MATCH('INPP ponderado'!D$10,'INPP base jul 2019'!$C$8:$N$8,0)),5)</f>
        <v>103.75053</v>
      </c>
      <c r="E182" s="260">
        <f>ROUND(INDEX('INPP base jul 2019'!$C$9:$N$1048576,MATCH('INPP ponderado'!$B182,'INPP base jul 2019'!$B$9:$B$1048576,0),MATCH('INPP ponderado'!E$10,'INPP base jul 2019'!$C$8:$N$8,0)),5)</f>
        <v>112.29713</v>
      </c>
      <c r="F182" s="260">
        <f>ROUND(INDEX('INPP base jul 2019'!$C$9:$N$1048576,MATCH('INPP ponderado'!$B182,'INPP base jul 2019'!$B$9:$B$1048576,0),MATCH('INPP ponderado'!F$10,'INPP base jul 2019'!$C$8:$N$8,0)),5)</f>
        <v>106.69557</v>
      </c>
      <c r="G182" s="260">
        <f>ROUND(INDEX('INPP base jul 2019'!$C$9:$N$1048576,MATCH('INPP ponderado'!$B182,'INPP base jul 2019'!$B$9:$B$1048576,0),MATCH('INPP ponderado'!G$10,'INPP base jul 2019'!$C$8:$N$8,0)),5)</f>
        <v>106.72601</v>
      </c>
      <c r="H182" s="260">
        <f>ROUND(INDEX('INPP base jul 2019'!$C$9:$N$1048576,MATCH('INPP ponderado'!$B182,'INPP base jul 2019'!$B$9:$B$1048576,0),MATCH('INPP ponderado'!H$10,'INPP base jul 2019'!$C$8:$N$8,0)),5)</f>
        <v>129.35741999999999</v>
      </c>
      <c r="I182" s="260">
        <f>ROUND(INDEX('INPP base jul 2019'!$C$9:$N$1048576,MATCH('INPP ponderado'!$B182,'INPP base jul 2019'!$B$9:$B$1048576,0),MATCH('INPP ponderado'!I$10,'INPP base jul 2019'!$C$8:$N$8,0)),5)</f>
        <v>113.28921</v>
      </c>
      <c r="J182" s="260">
        <f>ROUND(INDEX('INPP base jul 2019'!$C$9:$N$1048576,MATCH('INPP ponderado'!$B182,'INPP base jul 2019'!$B$9:$B$1048576,0),MATCH('INPP ponderado'!J$10,'INPP base jul 2019'!$C$8:$N$8,0)),5)</f>
        <v>104.33051</v>
      </c>
      <c r="K182" s="260">
        <f>ROUND(INDEX('INPP base jul 2019'!$C$9:$N$1048576,MATCH('INPP ponderado'!$B182,'INPP base jul 2019'!$B$9:$B$1048576,0),MATCH('INPP ponderado'!K$10,'INPP base jul 2019'!$C$8:$N$8,0)),5)</f>
        <v>105.33349</v>
      </c>
      <c r="L182" s="260">
        <f>ROUND(INDEX('INPP base jul 2019'!$C$9:$N$1048576,MATCH('INPP ponderado'!$B182,'INPP base jul 2019'!$B$9:$B$1048576,0),MATCH('INPP ponderado'!L$10,'INPP base jul 2019'!$C$8:$N$8,0)),5)</f>
        <v>106.6204</v>
      </c>
      <c r="M182" s="260">
        <f>ROUND(INDEX('INPP base jul 2019'!$C$9:$N$1048576,MATCH('INPP ponderado'!$B182,'INPP base jul 2019'!$B$9:$B$1048576,0),MATCH('INPP ponderado'!M$10,'INPP base jul 2019'!$C$8:$N$8,0)),5)</f>
        <v>107.16981</v>
      </c>
      <c r="N182" s="260">
        <f>ROUND(INDEX('INPP base jul 2019'!$C$9:$N$1048576,MATCH('INPP ponderado'!$B182,'INPP base jul 2019'!$B$9:$B$1048576,0),MATCH('INPP ponderado'!N$10,'INPP base jul 2019'!$C$8:$N$8,0)),5)</f>
        <v>108.87562</v>
      </c>
      <c r="O182" s="260">
        <f t="shared" si="2"/>
        <v>110.12849</v>
      </c>
    </row>
    <row r="183" spans="2:16" x14ac:dyDescent="0.3">
      <c r="B183" s="259">
        <v>44317</v>
      </c>
      <c r="C183" s="260">
        <f>ROUND(INDEX('INPP base jul 2019'!$C$9:$N$1048576,MATCH('INPP ponderado'!$B183,'INPP base jul 2019'!$B$9:$B$1048576,0),MATCH('INPP ponderado'!C$10,'INPP base jul 2019'!$C$8:$N$8,0)),5)</f>
        <v>113.91768</v>
      </c>
      <c r="D183" s="260">
        <f>ROUND(INDEX('INPP base jul 2019'!$C$9:$N$1048576,MATCH('INPP ponderado'!$B183,'INPP base jul 2019'!$B$9:$B$1048576,0),MATCH('INPP ponderado'!D$10,'INPP base jul 2019'!$C$8:$N$8,0)),5)</f>
        <v>105.22637</v>
      </c>
      <c r="E183" s="260">
        <f>ROUND(INDEX('INPP base jul 2019'!$C$9:$N$1048576,MATCH('INPP ponderado'!$B183,'INPP base jul 2019'!$B$9:$B$1048576,0),MATCH('INPP ponderado'!E$10,'INPP base jul 2019'!$C$8:$N$8,0)),5)</f>
        <v>113.08023</v>
      </c>
      <c r="F183" s="260">
        <f>ROUND(INDEX('INPP base jul 2019'!$C$9:$N$1048576,MATCH('INPP ponderado'!$B183,'INPP base jul 2019'!$B$9:$B$1048576,0),MATCH('INPP ponderado'!F$10,'INPP base jul 2019'!$C$8:$N$8,0)),5)</f>
        <v>107.50346</v>
      </c>
      <c r="G183" s="260">
        <f>ROUND(INDEX('INPP base jul 2019'!$C$9:$N$1048576,MATCH('INPP ponderado'!$B183,'INPP base jul 2019'!$B$9:$B$1048576,0),MATCH('INPP ponderado'!G$10,'INPP base jul 2019'!$C$8:$N$8,0)),5)</f>
        <v>107.13144</v>
      </c>
      <c r="H183" s="260">
        <f>ROUND(INDEX('INPP base jul 2019'!$C$9:$N$1048576,MATCH('INPP ponderado'!$B183,'INPP base jul 2019'!$B$9:$B$1048576,0),MATCH('INPP ponderado'!H$10,'INPP base jul 2019'!$C$8:$N$8,0)),5)</f>
        <v>134.30289999999999</v>
      </c>
      <c r="I183" s="260">
        <f>ROUND(INDEX('INPP base jul 2019'!$C$9:$N$1048576,MATCH('INPP ponderado'!$B183,'INPP base jul 2019'!$B$9:$B$1048576,0),MATCH('INPP ponderado'!I$10,'INPP base jul 2019'!$C$8:$N$8,0)),5)</f>
        <v>114.86588</v>
      </c>
      <c r="J183" s="260">
        <f>ROUND(INDEX('INPP base jul 2019'!$C$9:$N$1048576,MATCH('INPP ponderado'!$B183,'INPP base jul 2019'!$B$9:$B$1048576,0),MATCH('INPP ponderado'!J$10,'INPP base jul 2019'!$C$8:$N$8,0)),5)</f>
        <v>103.99343</v>
      </c>
      <c r="K183" s="260">
        <f>ROUND(INDEX('INPP base jul 2019'!$C$9:$N$1048576,MATCH('INPP ponderado'!$B183,'INPP base jul 2019'!$B$9:$B$1048576,0),MATCH('INPP ponderado'!K$10,'INPP base jul 2019'!$C$8:$N$8,0)),5)</f>
        <v>104.8785</v>
      </c>
      <c r="L183" s="260">
        <f>ROUND(INDEX('INPP base jul 2019'!$C$9:$N$1048576,MATCH('INPP ponderado'!$B183,'INPP base jul 2019'!$B$9:$B$1048576,0),MATCH('INPP ponderado'!L$10,'INPP base jul 2019'!$C$8:$N$8,0)),5)</f>
        <v>108.06619000000001</v>
      </c>
      <c r="M183" s="260">
        <f>ROUND(INDEX('INPP base jul 2019'!$C$9:$N$1048576,MATCH('INPP ponderado'!$B183,'INPP base jul 2019'!$B$9:$B$1048576,0),MATCH('INPP ponderado'!M$10,'INPP base jul 2019'!$C$8:$N$8,0)),5)</f>
        <v>107.15076000000001</v>
      </c>
      <c r="N183" s="260">
        <f>ROUND(INDEX('INPP base jul 2019'!$C$9:$N$1048576,MATCH('INPP ponderado'!$B183,'INPP base jul 2019'!$B$9:$B$1048576,0),MATCH('INPP ponderado'!N$10,'INPP base jul 2019'!$C$8:$N$8,0)),5)</f>
        <v>108.90434999999999</v>
      </c>
      <c r="O183" s="260">
        <f t="shared" si="2"/>
        <v>110.97152</v>
      </c>
    </row>
    <row r="184" spans="2:16" x14ac:dyDescent="0.3">
      <c r="B184" s="259">
        <v>44348</v>
      </c>
      <c r="C184" s="260">
        <f>ROUND(INDEX('INPP base jul 2019'!$C$9:$N$1048576,MATCH('INPP ponderado'!$B184,'INPP base jul 2019'!$B$9:$B$1048576,0),MATCH('INPP ponderado'!C$10,'INPP base jul 2019'!$C$8:$N$8,0)),5)</f>
        <v>115.59482</v>
      </c>
      <c r="D184" s="260">
        <f>ROUND(INDEX('INPP base jul 2019'!$C$9:$N$1048576,MATCH('INPP ponderado'!$B184,'INPP base jul 2019'!$B$9:$B$1048576,0),MATCH('INPP ponderado'!D$10,'INPP base jul 2019'!$C$8:$N$8,0)),5)</f>
        <v>105.41565</v>
      </c>
      <c r="E184" s="260">
        <f>ROUND(INDEX('INPP base jul 2019'!$C$9:$N$1048576,MATCH('INPP ponderado'!$B184,'INPP base jul 2019'!$B$9:$B$1048576,0),MATCH('INPP ponderado'!E$10,'INPP base jul 2019'!$C$8:$N$8,0)),5)</f>
        <v>112.21583</v>
      </c>
      <c r="F184" s="260">
        <f>ROUND(INDEX('INPP base jul 2019'!$C$9:$N$1048576,MATCH('INPP ponderado'!$B184,'INPP base jul 2019'!$B$9:$B$1048576,0),MATCH('INPP ponderado'!F$10,'INPP base jul 2019'!$C$8:$N$8,0)),5)</f>
        <v>108.84796</v>
      </c>
      <c r="G184" s="260">
        <f>ROUND(INDEX('INPP base jul 2019'!$C$9:$N$1048576,MATCH('INPP ponderado'!$B184,'INPP base jul 2019'!$B$9:$B$1048576,0),MATCH('INPP ponderado'!G$10,'INPP base jul 2019'!$C$8:$N$8,0)),5)</f>
        <v>107.46438999999999</v>
      </c>
      <c r="H184" s="260">
        <f>ROUND(INDEX('INPP base jul 2019'!$C$9:$N$1048576,MATCH('INPP ponderado'!$B184,'INPP base jul 2019'!$B$9:$B$1048576,0),MATCH('INPP ponderado'!H$10,'INPP base jul 2019'!$C$8:$N$8,0)),5)</f>
        <v>137.29109</v>
      </c>
      <c r="I184" s="260">
        <f>ROUND(INDEX('INPP base jul 2019'!$C$9:$N$1048576,MATCH('INPP ponderado'!$B184,'INPP base jul 2019'!$B$9:$B$1048576,0),MATCH('INPP ponderado'!I$10,'INPP base jul 2019'!$C$8:$N$8,0)),5)</f>
        <v>116.62399000000001</v>
      </c>
      <c r="J184" s="260">
        <f>ROUND(INDEX('INPP base jul 2019'!$C$9:$N$1048576,MATCH('INPP ponderado'!$B184,'INPP base jul 2019'!$B$9:$B$1048576,0),MATCH('INPP ponderado'!J$10,'INPP base jul 2019'!$C$8:$N$8,0)),5)</f>
        <v>104.85023</v>
      </c>
      <c r="K184" s="260">
        <f>ROUND(INDEX('INPP base jul 2019'!$C$9:$N$1048576,MATCH('INPP ponderado'!$B184,'INPP base jul 2019'!$B$9:$B$1048576,0),MATCH('INPP ponderado'!K$10,'INPP base jul 2019'!$C$8:$N$8,0)),5)</f>
        <v>105.33053</v>
      </c>
      <c r="L184" s="260">
        <f>ROUND(INDEX('INPP base jul 2019'!$C$9:$N$1048576,MATCH('INPP ponderado'!$B184,'INPP base jul 2019'!$B$9:$B$1048576,0),MATCH('INPP ponderado'!L$10,'INPP base jul 2019'!$C$8:$N$8,0)),5)</f>
        <v>108.87754</v>
      </c>
      <c r="M184" s="260">
        <f>ROUND(INDEX('INPP base jul 2019'!$C$9:$N$1048576,MATCH('INPP ponderado'!$B184,'INPP base jul 2019'!$B$9:$B$1048576,0),MATCH('INPP ponderado'!M$10,'INPP base jul 2019'!$C$8:$N$8,0)),5)</f>
        <v>107.47006</v>
      </c>
      <c r="N184" s="260">
        <f>ROUND(INDEX('INPP base jul 2019'!$C$9:$N$1048576,MATCH('INPP ponderado'!$B184,'INPP base jul 2019'!$B$9:$B$1048576,0),MATCH('INPP ponderado'!N$10,'INPP base jul 2019'!$C$8:$N$8,0)),5)</f>
        <v>110.42381</v>
      </c>
      <c r="O184" s="260">
        <f t="shared" si="2"/>
        <v>111.8627</v>
      </c>
    </row>
    <row r="185" spans="2:16" x14ac:dyDescent="0.3">
      <c r="B185" s="259">
        <v>44378</v>
      </c>
      <c r="C185" s="260">
        <f>ROUND(INDEX('INPP base jul 2019'!$C$9:$N$1048576,MATCH('INPP ponderado'!$B185,'INPP base jul 2019'!$B$9:$B$1048576,0),MATCH('INPP ponderado'!C$10,'INPP base jul 2019'!$C$8:$N$8,0)),5)</f>
        <v>117.14772000000001</v>
      </c>
      <c r="D185" s="260">
        <f>ROUND(INDEX('INPP base jul 2019'!$C$9:$N$1048576,MATCH('INPP ponderado'!$B185,'INPP base jul 2019'!$B$9:$B$1048576,0),MATCH('INPP ponderado'!D$10,'INPP base jul 2019'!$C$8:$N$8,0)),5)</f>
        <v>107.22375</v>
      </c>
      <c r="E185" s="260">
        <f>ROUND(INDEX('INPP base jul 2019'!$C$9:$N$1048576,MATCH('INPP ponderado'!$B185,'INPP base jul 2019'!$B$9:$B$1048576,0),MATCH('INPP ponderado'!E$10,'INPP base jul 2019'!$C$8:$N$8,0)),5)</f>
        <v>113.76217</v>
      </c>
      <c r="F185" s="260">
        <f>ROUND(INDEX('INPP base jul 2019'!$C$9:$N$1048576,MATCH('INPP ponderado'!$B185,'INPP base jul 2019'!$B$9:$B$1048576,0),MATCH('INPP ponderado'!F$10,'INPP base jul 2019'!$C$8:$N$8,0)),5)</f>
        <v>109.34674</v>
      </c>
      <c r="G185" s="260">
        <f>ROUND(INDEX('INPP base jul 2019'!$C$9:$N$1048576,MATCH('INPP ponderado'!$B185,'INPP base jul 2019'!$B$9:$B$1048576,0),MATCH('INPP ponderado'!G$10,'INPP base jul 2019'!$C$8:$N$8,0)),5)</f>
        <v>108.03431</v>
      </c>
      <c r="H185" s="260">
        <f>ROUND(INDEX('INPP base jul 2019'!$C$9:$N$1048576,MATCH('INPP ponderado'!$B185,'INPP base jul 2019'!$B$9:$B$1048576,0),MATCH('INPP ponderado'!H$10,'INPP base jul 2019'!$C$8:$N$8,0)),5)</f>
        <v>136.81573</v>
      </c>
      <c r="I185" s="260">
        <f>ROUND(INDEX('INPP base jul 2019'!$C$9:$N$1048576,MATCH('INPP ponderado'!$B185,'INPP base jul 2019'!$B$9:$B$1048576,0),MATCH('INPP ponderado'!I$10,'INPP base jul 2019'!$C$8:$N$8,0)),5)</f>
        <v>117.95595</v>
      </c>
      <c r="J185" s="260">
        <f>ROUND(INDEX('INPP base jul 2019'!$C$9:$N$1048576,MATCH('INPP ponderado'!$B185,'INPP base jul 2019'!$B$9:$B$1048576,0),MATCH('INPP ponderado'!J$10,'INPP base jul 2019'!$C$8:$N$8,0)),5)</f>
        <v>105.02305</v>
      </c>
      <c r="K185" s="260">
        <f>ROUND(INDEX('INPP base jul 2019'!$C$9:$N$1048576,MATCH('INPP ponderado'!$B185,'INPP base jul 2019'!$B$9:$B$1048576,0),MATCH('INPP ponderado'!K$10,'INPP base jul 2019'!$C$8:$N$8,0)),5)</f>
        <v>105.10594</v>
      </c>
      <c r="L185" s="260">
        <f>ROUND(INDEX('INPP base jul 2019'!$C$9:$N$1048576,MATCH('INPP ponderado'!$B185,'INPP base jul 2019'!$B$9:$B$1048576,0),MATCH('INPP ponderado'!L$10,'INPP base jul 2019'!$C$8:$N$8,0)),5)</f>
        <v>109.34748</v>
      </c>
      <c r="M185" s="260">
        <f>ROUND(INDEX('INPP base jul 2019'!$C$9:$N$1048576,MATCH('INPP ponderado'!$B185,'INPP base jul 2019'!$B$9:$B$1048576,0),MATCH('INPP ponderado'!M$10,'INPP base jul 2019'!$C$8:$N$8,0)),5)</f>
        <v>107.66345</v>
      </c>
      <c r="N185" s="260">
        <f>ROUND(INDEX('INPP base jul 2019'!$C$9:$N$1048576,MATCH('INPP ponderado'!$B185,'INPP base jul 2019'!$B$9:$B$1048576,0),MATCH('INPP ponderado'!N$10,'INPP base jul 2019'!$C$8:$N$8,0)),5)</f>
        <v>110.69466</v>
      </c>
      <c r="O185" s="260">
        <f t="shared" si="2"/>
        <v>112.49284</v>
      </c>
    </row>
    <row r="186" spans="2:16" x14ac:dyDescent="0.3">
      <c r="B186" s="259">
        <v>44409</v>
      </c>
      <c r="C186" s="260">
        <f>ROUND(INDEX('INPP base jul 2019'!$C$9:$N$1048576,MATCH('INPP ponderado'!$B186,'INPP base jul 2019'!$B$9:$B$1048576,0),MATCH('INPP ponderado'!C$10,'INPP base jul 2019'!$C$8:$N$8,0)),5)</f>
        <v>118.10946</v>
      </c>
      <c r="D186" s="260">
        <f>ROUND(INDEX('INPP base jul 2019'!$C$9:$N$1048576,MATCH('INPP ponderado'!$B186,'INPP base jul 2019'!$B$9:$B$1048576,0),MATCH('INPP ponderado'!D$10,'INPP base jul 2019'!$C$8:$N$8,0)),5)</f>
        <v>108.18499</v>
      </c>
      <c r="E186" s="260">
        <f>ROUND(INDEX('INPP base jul 2019'!$C$9:$N$1048576,MATCH('INPP ponderado'!$B186,'INPP base jul 2019'!$B$9:$B$1048576,0),MATCH('INPP ponderado'!E$10,'INPP base jul 2019'!$C$8:$N$8,0)),5)</f>
        <v>114.38553</v>
      </c>
      <c r="F186" s="260">
        <f>ROUND(INDEX('INPP base jul 2019'!$C$9:$N$1048576,MATCH('INPP ponderado'!$B186,'INPP base jul 2019'!$B$9:$B$1048576,0),MATCH('INPP ponderado'!F$10,'INPP base jul 2019'!$C$8:$N$8,0)),5)</f>
        <v>110.28739</v>
      </c>
      <c r="G186" s="260">
        <f>ROUND(INDEX('INPP base jul 2019'!$C$9:$N$1048576,MATCH('INPP ponderado'!$B186,'INPP base jul 2019'!$B$9:$B$1048576,0),MATCH('INPP ponderado'!G$10,'INPP base jul 2019'!$C$8:$N$8,0)),5)</f>
        <v>108.24066999999999</v>
      </c>
      <c r="H186" s="260">
        <f>ROUND(INDEX('INPP base jul 2019'!$C$9:$N$1048576,MATCH('INPP ponderado'!$B186,'INPP base jul 2019'!$B$9:$B$1048576,0),MATCH('INPP ponderado'!H$10,'INPP base jul 2019'!$C$8:$N$8,0)),5)</f>
        <v>139.71206000000001</v>
      </c>
      <c r="I186" s="260">
        <f>ROUND(INDEX('INPP base jul 2019'!$C$9:$N$1048576,MATCH('INPP ponderado'!$B186,'INPP base jul 2019'!$B$9:$B$1048576,0),MATCH('INPP ponderado'!I$10,'INPP base jul 2019'!$C$8:$N$8,0)),5)</f>
        <v>119.80167</v>
      </c>
      <c r="J186" s="260">
        <f>ROUND(INDEX('INPP base jul 2019'!$C$9:$N$1048576,MATCH('INPP ponderado'!$B186,'INPP base jul 2019'!$B$9:$B$1048576,0),MATCH('INPP ponderado'!J$10,'INPP base jul 2019'!$C$8:$N$8,0)),5)</f>
        <v>105.69768999999999</v>
      </c>
      <c r="K186" s="260">
        <f>ROUND(INDEX('INPP base jul 2019'!$C$9:$N$1048576,MATCH('INPP ponderado'!$B186,'INPP base jul 2019'!$B$9:$B$1048576,0),MATCH('INPP ponderado'!K$10,'INPP base jul 2019'!$C$8:$N$8,0)),5)</f>
        <v>105.52548</v>
      </c>
      <c r="L186" s="260">
        <f>ROUND(INDEX('INPP base jul 2019'!$C$9:$N$1048576,MATCH('INPP ponderado'!$B186,'INPP base jul 2019'!$B$9:$B$1048576,0),MATCH('INPP ponderado'!L$10,'INPP base jul 2019'!$C$8:$N$8,0)),5)</f>
        <v>109.93089000000001</v>
      </c>
      <c r="M186" s="260">
        <f>ROUND(INDEX('INPP base jul 2019'!$C$9:$N$1048576,MATCH('INPP ponderado'!$B186,'INPP base jul 2019'!$B$9:$B$1048576,0),MATCH('INPP ponderado'!M$10,'INPP base jul 2019'!$C$8:$N$8,0)),5)</f>
        <v>108.03075</v>
      </c>
      <c r="N186" s="260">
        <f>ROUND(INDEX('INPP base jul 2019'!$C$9:$N$1048576,MATCH('INPP ponderado'!$B186,'INPP base jul 2019'!$B$9:$B$1048576,0),MATCH('INPP ponderado'!N$10,'INPP base jul 2019'!$C$8:$N$8,0)),5)</f>
        <v>110.95287</v>
      </c>
      <c r="O186" s="260">
        <f t="shared" si="2"/>
        <v>113.28864</v>
      </c>
    </row>
    <row r="187" spans="2:16" x14ac:dyDescent="0.3">
      <c r="B187" s="268">
        <v>44440</v>
      </c>
      <c r="C187" s="269">
        <f>ROUND(INDEX('INPP base jul 2019'!$C$9:$N$1048576,MATCH('INPP ponderado'!$B187,'INPP base jul 2019'!$B$9:$B$1048576,0),MATCH('INPP ponderado'!C$10,'INPP base jul 2019'!$C$8:$N$8,0)),5)</f>
        <v>118.52494</v>
      </c>
      <c r="D187" s="269">
        <f>ROUND(INDEX('INPP base jul 2019'!$C$9:$N$1048576,MATCH('INPP ponderado'!$B187,'INPP base jul 2019'!$B$9:$B$1048576,0),MATCH('INPP ponderado'!D$10,'INPP base jul 2019'!$C$8:$N$8,0)),5)</f>
        <v>110.13777</v>
      </c>
      <c r="E187" s="269">
        <f>ROUND(INDEX('INPP base jul 2019'!$C$9:$N$1048576,MATCH('INPP ponderado'!$B187,'INPP base jul 2019'!$B$9:$B$1048576,0),MATCH('INPP ponderado'!E$10,'INPP base jul 2019'!$C$8:$N$8,0)),5)</f>
        <v>115.3582</v>
      </c>
      <c r="F187" s="269">
        <f>ROUND(INDEX('INPP base jul 2019'!$C$9:$N$1048576,MATCH('INPP ponderado'!$B187,'INPP base jul 2019'!$B$9:$B$1048576,0),MATCH('INPP ponderado'!F$10,'INPP base jul 2019'!$C$8:$N$8,0)),5)</f>
        <v>110.39887</v>
      </c>
      <c r="G187" s="269">
        <f>ROUND(INDEX('INPP base jul 2019'!$C$9:$N$1048576,MATCH('INPP ponderado'!$B187,'INPP base jul 2019'!$B$9:$B$1048576,0),MATCH('INPP ponderado'!G$10,'INPP base jul 2019'!$C$8:$N$8,0)),5)</f>
        <v>108.65549</v>
      </c>
      <c r="H187" s="269">
        <f>ROUND(INDEX('INPP base jul 2019'!$C$9:$N$1048576,MATCH('INPP ponderado'!$B187,'INPP base jul 2019'!$B$9:$B$1048576,0),MATCH('INPP ponderado'!H$10,'INPP base jul 2019'!$C$8:$N$8,0)),5)</f>
        <v>139.98894000000001</v>
      </c>
      <c r="I187" s="269">
        <f>ROUND(INDEX('INPP base jul 2019'!$C$9:$N$1048576,MATCH('INPP ponderado'!$B187,'INPP base jul 2019'!$B$9:$B$1048576,0),MATCH('INPP ponderado'!I$10,'INPP base jul 2019'!$C$8:$N$8,0)),5)</f>
        <v>120.39575000000001</v>
      </c>
      <c r="J187" s="269">
        <f>ROUND(INDEX('INPP base jul 2019'!$C$9:$N$1048576,MATCH('INPP ponderado'!$B187,'INPP base jul 2019'!$B$9:$B$1048576,0),MATCH('INPP ponderado'!J$10,'INPP base jul 2019'!$C$8:$N$8,0)),5)</f>
        <v>105.95252000000001</v>
      </c>
      <c r="K187" s="269">
        <f>ROUND(INDEX('INPP base jul 2019'!$C$9:$N$1048576,MATCH('INPP ponderado'!$B187,'INPP base jul 2019'!$B$9:$B$1048576,0),MATCH('INPP ponderado'!K$10,'INPP base jul 2019'!$C$8:$N$8,0)),5)</f>
        <v>106.04148000000001</v>
      </c>
      <c r="L187" s="269">
        <f>ROUND(INDEX('INPP base jul 2019'!$C$9:$N$1048576,MATCH('INPP ponderado'!$B187,'INPP base jul 2019'!$B$9:$B$1048576,0),MATCH('INPP ponderado'!L$10,'INPP base jul 2019'!$C$8:$N$8,0)),5)</f>
        <v>110.30145</v>
      </c>
      <c r="M187" s="269">
        <f>ROUND(INDEX('INPP base jul 2019'!$C$9:$N$1048576,MATCH('INPP ponderado'!$B187,'INPP base jul 2019'!$B$9:$B$1048576,0),MATCH('INPP ponderado'!M$10,'INPP base jul 2019'!$C$8:$N$8,0)),5)</f>
        <v>108.13959</v>
      </c>
      <c r="N187" s="269">
        <f>ROUND(INDEX('INPP base jul 2019'!$C$9:$N$1048576,MATCH('INPP ponderado'!$B187,'INPP base jul 2019'!$B$9:$B$1048576,0),MATCH('INPP ponderado'!N$10,'INPP base jul 2019'!$C$8:$N$8,0)),5)</f>
        <v>111.18056</v>
      </c>
      <c r="O187" s="269">
        <f t="shared" si="2"/>
        <v>113.64917</v>
      </c>
    </row>
    <row r="188" spans="2:16" x14ac:dyDescent="0.3">
      <c r="B188" s="270">
        <v>44470</v>
      </c>
      <c r="C188" s="271">
        <f>ROUND(INDEX('INPP base jul 2019'!$C$9:$N$1048576,MATCH('INPP ponderado'!$B188,'INPP base jul 2019'!$B$9:$B$1048576,0),MATCH('INPP ponderado'!C$10,'INPP base jul 2019'!$C$8:$N$8,0)),5)</f>
        <v>118.93277</v>
      </c>
      <c r="D188" s="271">
        <f>ROUND(INDEX('INPP base jul 2019'!$C$9:$N$1048576,MATCH('INPP ponderado'!$B188,'INPP base jul 2019'!$B$9:$B$1048576,0),MATCH('INPP ponderado'!D$10,'INPP base jul 2019'!$C$8:$N$8,0)),5)</f>
        <v>110.93481</v>
      </c>
      <c r="E188" s="271">
        <f>ROUND(INDEX('INPP base jul 2019'!$C$9:$N$1048576,MATCH('INPP ponderado'!$B188,'INPP base jul 2019'!$B$9:$B$1048576,0),MATCH('INPP ponderado'!E$10,'INPP base jul 2019'!$C$8:$N$8,0)),5)</f>
        <v>117.94598000000001</v>
      </c>
      <c r="F188" s="271">
        <f>ROUND(INDEX('INPP base jul 2019'!$C$9:$N$1048576,MATCH('INPP ponderado'!$B188,'INPP base jul 2019'!$B$9:$B$1048576,0),MATCH('INPP ponderado'!F$10,'INPP base jul 2019'!$C$8:$N$8,0)),5)</f>
        <v>111.73842</v>
      </c>
      <c r="G188" s="271">
        <f>ROUND(INDEX('INPP base jul 2019'!$C$9:$N$1048576,MATCH('INPP ponderado'!$B188,'INPP base jul 2019'!$B$9:$B$1048576,0),MATCH('INPP ponderado'!G$10,'INPP base jul 2019'!$C$8:$N$8,0)),5)</f>
        <v>108.77276000000001</v>
      </c>
      <c r="H188" s="271">
        <f>ROUND(INDEX('INPP base jul 2019'!$C$9:$N$1048576,MATCH('INPP ponderado'!$B188,'INPP base jul 2019'!$B$9:$B$1048576,0),MATCH('INPP ponderado'!H$10,'INPP base jul 2019'!$C$8:$N$8,0)),5)</f>
        <v>150.04549</v>
      </c>
      <c r="I188" s="271">
        <f>ROUND(INDEX('INPP base jul 2019'!$C$9:$N$1048576,MATCH('INPP ponderado'!$B188,'INPP base jul 2019'!$B$9:$B$1048576,0),MATCH('INPP ponderado'!I$10,'INPP base jul 2019'!$C$8:$N$8,0)),5)</f>
        <v>122.31901999999999</v>
      </c>
      <c r="J188" s="271">
        <f>ROUND(INDEX('INPP base jul 2019'!$C$9:$N$1048576,MATCH('INPP ponderado'!$B188,'INPP base jul 2019'!$B$9:$B$1048576,0),MATCH('INPP ponderado'!J$10,'INPP base jul 2019'!$C$8:$N$8,0)),5)</f>
        <v>107.71922000000001</v>
      </c>
      <c r="K188" s="271">
        <f>ROUND(INDEX('INPP base jul 2019'!$C$9:$N$1048576,MATCH('INPP ponderado'!$B188,'INPP base jul 2019'!$B$9:$B$1048576,0),MATCH('INPP ponderado'!K$10,'INPP base jul 2019'!$C$8:$N$8,0)),5)</f>
        <v>107.66007</v>
      </c>
      <c r="L188" s="271">
        <f>ROUND(INDEX('INPP base jul 2019'!$C$9:$N$1048576,MATCH('INPP ponderado'!$B188,'INPP base jul 2019'!$B$9:$B$1048576,0),MATCH('INPP ponderado'!L$10,'INPP base jul 2019'!$C$8:$N$8,0)),5)</f>
        <v>110.98520000000001</v>
      </c>
      <c r="M188" s="271">
        <f>ROUND(INDEX('INPP base jul 2019'!$C$9:$N$1048576,MATCH('INPP ponderado'!$B188,'INPP base jul 2019'!$B$9:$B$1048576,0),MATCH('INPP ponderado'!M$10,'INPP base jul 2019'!$C$8:$N$8,0)),5)</f>
        <v>109.12828</v>
      </c>
      <c r="N188" s="271">
        <f>ROUND(INDEX('INPP base jul 2019'!$C$9:$N$1048576,MATCH('INPP ponderado'!$B188,'INPP base jul 2019'!$B$9:$B$1048576,0),MATCH('INPP ponderado'!N$10,'INPP base jul 2019'!$C$8:$N$8,0)),5)</f>
        <v>112.63677</v>
      </c>
      <c r="O188" s="271">
        <f>ROUND(SUMPRODUCT($C$8:$N$8,$C188:$N188),5)</f>
        <v>115.30844999999999</v>
      </c>
      <c r="P188" s="272"/>
    </row>
    <row r="189" spans="2:16" x14ac:dyDescent="0.3">
      <c r="B189" s="270">
        <v>44501</v>
      </c>
      <c r="C189" s="271">
        <f>ROUND(INDEX('INPP base jul 2019'!$C$9:$N$1048576,MATCH('INPP ponderado'!$B189,'INPP base jul 2019'!$B$9:$B$1048576,0),MATCH('INPP ponderado'!C$10,'INPP base jul 2019'!$C$8:$N$8,0)),5)</f>
        <v>119.41256</v>
      </c>
      <c r="D189" s="271">
        <f>ROUND(INDEX('INPP base jul 2019'!$C$9:$N$1048576,MATCH('INPP ponderado'!$B189,'INPP base jul 2019'!$B$9:$B$1048576,0),MATCH('INPP ponderado'!D$10,'INPP base jul 2019'!$C$8:$N$8,0)),5)</f>
        <v>115.85584</v>
      </c>
      <c r="E189" s="271">
        <f>ROUND(INDEX('INPP base jul 2019'!$C$9:$N$1048576,MATCH('INPP ponderado'!$B189,'INPP base jul 2019'!$B$9:$B$1048576,0),MATCH('INPP ponderado'!E$10,'INPP base jul 2019'!$C$8:$N$8,0)),5)</f>
        <v>119.89539000000001</v>
      </c>
      <c r="F189" s="271">
        <f>ROUND(INDEX('INPP base jul 2019'!$C$9:$N$1048576,MATCH('INPP ponderado'!$B189,'INPP base jul 2019'!$B$9:$B$1048576,0),MATCH('INPP ponderado'!F$10,'INPP base jul 2019'!$C$8:$N$8,0)),5)</f>
        <v>112.97829</v>
      </c>
      <c r="G189" s="271">
        <f>ROUND(INDEX('INPP base jul 2019'!$C$9:$N$1048576,MATCH('INPP ponderado'!$B189,'INPP base jul 2019'!$B$9:$B$1048576,0),MATCH('INPP ponderado'!G$10,'INPP base jul 2019'!$C$8:$N$8,0)),5)</f>
        <v>109.00156</v>
      </c>
      <c r="H189" s="271">
        <f>ROUND(INDEX('INPP base jul 2019'!$C$9:$N$1048576,MATCH('INPP ponderado'!$B189,'INPP base jul 2019'!$B$9:$B$1048576,0),MATCH('INPP ponderado'!H$10,'INPP base jul 2019'!$C$8:$N$8,0)),5)</f>
        <v>152.64489</v>
      </c>
      <c r="I189" s="271">
        <f>ROUND(INDEX('INPP base jul 2019'!$C$9:$N$1048576,MATCH('INPP ponderado'!$B189,'INPP base jul 2019'!$B$9:$B$1048576,0),MATCH('INPP ponderado'!I$10,'INPP base jul 2019'!$C$8:$N$8,0)),5)</f>
        <v>123.95267</v>
      </c>
      <c r="J189" s="271">
        <f>ROUND(INDEX('INPP base jul 2019'!$C$9:$N$1048576,MATCH('INPP ponderado'!$B189,'INPP base jul 2019'!$B$9:$B$1048576,0),MATCH('INPP ponderado'!J$10,'INPP base jul 2019'!$C$8:$N$8,0)),5)</f>
        <v>108.86463000000001</v>
      </c>
      <c r="K189" s="271">
        <f>ROUND(INDEX('INPP base jul 2019'!$C$9:$N$1048576,MATCH('INPP ponderado'!$B189,'INPP base jul 2019'!$B$9:$B$1048576,0),MATCH('INPP ponderado'!K$10,'INPP base jul 2019'!$C$8:$N$8,0)),5)</f>
        <v>108.29098999999999</v>
      </c>
      <c r="L189" s="271">
        <f>ROUND(INDEX('INPP base jul 2019'!$C$9:$N$1048576,MATCH('INPP ponderado'!$B189,'INPP base jul 2019'!$B$9:$B$1048576,0),MATCH('INPP ponderado'!L$10,'INPP base jul 2019'!$C$8:$N$8,0)),5)</f>
        <v>112.30840000000001</v>
      </c>
      <c r="M189" s="271">
        <f>ROUND(INDEX('INPP base jul 2019'!$C$9:$N$1048576,MATCH('INPP ponderado'!$B189,'INPP base jul 2019'!$B$9:$B$1048576,0),MATCH('INPP ponderado'!M$10,'INPP base jul 2019'!$C$8:$N$8,0)),5)</f>
        <v>109.76082</v>
      </c>
      <c r="N189" s="271">
        <f>ROUND(INDEX('INPP base jul 2019'!$C$9:$N$1048576,MATCH('INPP ponderado'!$B189,'INPP base jul 2019'!$B$9:$B$1048576,0),MATCH('INPP ponderado'!N$10,'INPP base jul 2019'!$C$8:$N$8,0)),5)</f>
        <v>113.54136</v>
      </c>
      <c r="O189" s="271">
        <f t="shared" ref="O189:O199" si="3">ROUND(SUMPRODUCT($C$8:$N$8,$C189:$N189),5)</f>
        <v>116.27847</v>
      </c>
      <c r="P189" s="272"/>
    </row>
    <row r="190" spans="2:16" x14ac:dyDescent="0.3">
      <c r="B190" s="270">
        <v>44531</v>
      </c>
      <c r="C190" s="271">
        <f>ROUND(INDEX('INPP base jul 2019'!$C$9:$N$1048576,MATCH('INPP ponderado'!$B190,'INPP base jul 2019'!$B$9:$B$1048576,0),MATCH('INPP ponderado'!C$10,'INPP base jul 2019'!$C$8:$N$8,0)),5)</f>
        <v>120.0026</v>
      </c>
      <c r="D190" s="271">
        <f>ROUND(INDEX('INPP base jul 2019'!$C$9:$N$1048576,MATCH('INPP ponderado'!$B190,'INPP base jul 2019'!$B$9:$B$1048576,0),MATCH('INPP ponderado'!D$10,'INPP base jul 2019'!$C$8:$N$8,0)),5)</f>
        <v>117.89127000000001</v>
      </c>
      <c r="E190" s="271">
        <f>ROUND(INDEX('INPP base jul 2019'!$C$9:$N$1048576,MATCH('INPP ponderado'!$B190,'INPP base jul 2019'!$B$9:$B$1048576,0),MATCH('INPP ponderado'!E$10,'INPP base jul 2019'!$C$8:$N$8,0)),5)</f>
        <v>121.73814</v>
      </c>
      <c r="F190" s="271">
        <f>ROUND(INDEX('INPP base jul 2019'!$C$9:$N$1048576,MATCH('INPP ponderado'!$B190,'INPP base jul 2019'!$B$9:$B$1048576,0),MATCH('INPP ponderado'!F$10,'INPP base jul 2019'!$C$8:$N$8,0)),5)</f>
        <v>113.80201</v>
      </c>
      <c r="G190" s="271">
        <f>ROUND(INDEX('INPP base jul 2019'!$C$9:$N$1048576,MATCH('INPP ponderado'!$B190,'INPP base jul 2019'!$B$9:$B$1048576,0),MATCH('INPP ponderado'!G$10,'INPP base jul 2019'!$C$8:$N$8,0)),5)</f>
        <v>109.33999</v>
      </c>
      <c r="H190" s="271">
        <f>ROUND(INDEX('INPP base jul 2019'!$C$9:$N$1048576,MATCH('INPP ponderado'!$B190,'INPP base jul 2019'!$B$9:$B$1048576,0),MATCH('INPP ponderado'!H$10,'INPP base jul 2019'!$C$8:$N$8,0)),5)</f>
        <v>151.97176999999999</v>
      </c>
      <c r="I190" s="271">
        <f>ROUND(INDEX('INPP base jul 2019'!$C$9:$N$1048576,MATCH('INPP ponderado'!$B190,'INPP base jul 2019'!$B$9:$B$1048576,0),MATCH('INPP ponderado'!I$10,'INPP base jul 2019'!$C$8:$N$8,0)),5)</f>
        <v>124.8689</v>
      </c>
      <c r="J190" s="271">
        <f>ROUND(INDEX('INPP base jul 2019'!$C$9:$N$1048576,MATCH('INPP ponderado'!$B190,'INPP base jul 2019'!$B$9:$B$1048576,0),MATCH('INPP ponderado'!J$10,'INPP base jul 2019'!$C$8:$N$8,0)),5)</f>
        <v>111.27661000000001</v>
      </c>
      <c r="K190" s="271">
        <f>ROUND(INDEX('INPP base jul 2019'!$C$9:$N$1048576,MATCH('INPP ponderado'!$B190,'INPP base jul 2019'!$B$9:$B$1048576,0),MATCH('INPP ponderado'!K$10,'INPP base jul 2019'!$C$8:$N$8,0)),5)</f>
        <v>109.65016</v>
      </c>
      <c r="L190" s="271">
        <f>ROUND(INDEX('INPP base jul 2019'!$C$9:$N$1048576,MATCH('INPP ponderado'!$B190,'INPP base jul 2019'!$B$9:$B$1048576,0),MATCH('INPP ponderado'!L$10,'INPP base jul 2019'!$C$8:$N$8,0)),5)</f>
        <v>113.57229</v>
      </c>
      <c r="M190" s="271">
        <f>ROUND(INDEX('INPP base jul 2019'!$C$9:$N$1048576,MATCH('INPP ponderado'!$B190,'INPP base jul 2019'!$B$9:$B$1048576,0),MATCH('INPP ponderado'!M$10,'INPP base jul 2019'!$C$8:$N$8,0)),5)</f>
        <v>110.7963</v>
      </c>
      <c r="N190" s="271">
        <f>ROUND(INDEX('INPP base jul 2019'!$C$9:$N$1048576,MATCH('INPP ponderado'!$B190,'INPP base jul 2019'!$B$9:$B$1048576,0),MATCH('INPP ponderado'!N$10,'INPP base jul 2019'!$C$8:$N$8,0)),5)</f>
        <v>114.39048</v>
      </c>
      <c r="O190" s="271">
        <f t="shared" si="3"/>
        <v>117.23314999999999</v>
      </c>
      <c r="P190" s="272"/>
    </row>
    <row r="191" spans="2:16" x14ac:dyDescent="0.3">
      <c r="B191" s="270">
        <v>44562</v>
      </c>
      <c r="C191" s="271">
        <f>ROUND(INDEX('INPP base jul 2019'!$C$9:$N$1048576,MATCH('INPP ponderado'!$B191,'INPP base jul 2019'!$B$9:$B$1048576,0),MATCH('INPP ponderado'!C$10,'INPP base jul 2019'!$C$8:$N$8,0)),5)</f>
        <v>123.51082</v>
      </c>
      <c r="D191" s="271">
        <f>ROUND(INDEX('INPP base jul 2019'!$C$9:$N$1048576,MATCH('INPP ponderado'!$B191,'INPP base jul 2019'!$B$9:$B$1048576,0),MATCH('INPP ponderado'!D$10,'INPP base jul 2019'!$C$8:$N$8,0)),5)</f>
        <v>120.55137000000001</v>
      </c>
      <c r="E191" s="271">
        <f>ROUND(INDEX('INPP base jul 2019'!$C$9:$N$1048576,MATCH('INPP ponderado'!$B191,'INPP base jul 2019'!$B$9:$B$1048576,0),MATCH('INPP ponderado'!E$10,'INPP base jul 2019'!$C$8:$N$8,0)),5)</f>
        <v>121.58318</v>
      </c>
      <c r="F191" s="271">
        <f>ROUND(INDEX('INPP base jul 2019'!$C$9:$N$1048576,MATCH('INPP ponderado'!$B191,'INPP base jul 2019'!$B$9:$B$1048576,0),MATCH('INPP ponderado'!F$10,'INPP base jul 2019'!$C$8:$N$8,0)),5)</f>
        <v>114.14803999999999</v>
      </c>
      <c r="G191" s="271">
        <f>ROUND(INDEX('INPP base jul 2019'!$C$9:$N$1048576,MATCH('INPP ponderado'!$B191,'INPP base jul 2019'!$B$9:$B$1048576,0),MATCH('INPP ponderado'!G$10,'INPP base jul 2019'!$C$8:$N$8,0)),5)</f>
        <v>111.82598</v>
      </c>
      <c r="H191" s="271">
        <f>ROUND(INDEX('INPP base jul 2019'!$C$9:$N$1048576,MATCH('INPP ponderado'!$B191,'INPP base jul 2019'!$B$9:$B$1048576,0),MATCH('INPP ponderado'!H$10,'INPP base jul 2019'!$C$8:$N$8,0)),5)</f>
        <v>148.35314</v>
      </c>
      <c r="I191" s="271">
        <f>ROUND(INDEX('INPP base jul 2019'!$C$9:$N$1048576,MATCH('INPP ponderado'!$B191,'INPP base jul 2019'!$B$9:$B$1048576,0),MATCH('INPP ponderado'!I$10,'INPP base jul 2019'!$C$8:$N$8,0)),5)</f>
        <v>125.65653</v>
      </c>
      <c r="J191" s="271">
        <f>ROUND(INDEX('INPP base jul 2019'!$C$9:$N$1048576,MATCH('INPP ponderado'!$B191,'INPP base jul 2019'!$B$9:$B$1048576,0),MATCH('INPP ponderado'!J$10,'INPP base jul 2019'!$C$8:$N$8,0)),5)</f>
        <v>110.8112</v>
      </c>
      <c r="K191" s="271">
        <f>ROUND(INDEX('INPP base jul 2019'!$C$9:$N$1048576,MATCH('INPP ponderado'!$B191,'INPP base jul 2019'!$B$9:$B$1048576,0),MATCH('INPP ponderado'!K$10,'INPP base jul 2019'!$C$8:$N$8,0)),5)</f>
        <v>107.84399000000001</v>
      </c>
      <c r="L191" s="271">
        <f>ROUND(INDEX('INPP base jul 2019'!$C$9:$N$1048576,MATCH('INPP ponderado'!$B191,'INPP base jul 2019'!$B$9:$B$1048576,0),MATCH('INPP ponderado'!L$10,'INPP base jul 2019'!$C$8:$N$8,0)),5)</f>
        <v>113.06728</v>
      </c>
      <c r="M191" s="271">
        <f>ROUND(INDEX('INPP base jul 2019'!$C$9:$N$1048576,MATCH('INPP ponderado'!$B191,'INPP base jul 2019'!$B$9:$B$1048576,0),MATCH('INPP ponderado'!M$10,'INPP base jul 2019'!$C$8:$N$8,0)),5)</f>
        <v>110.60816</v>
      </c>
      <c r="N191" s="271">
        <f>ROUND(INDEX('INPP base jul 2019'!$C$9:$N$1048576,MATCH('INPP ponderado'!$B191,'INPP base jul 2019'!$B$9:$B$1048576,0),MATCH('INPP ponderado'!N$10,'INPP base jul 2019'!$C$8:$N$8,0)),5)</f>
        <v>113.83056000000001</v>
      </c>
      <c r="O191" s="271">
        <f t="shared" si="3"/>
        <v>117.654</v>
      </c>
      <c r="P191" s="272"/>
    </row>
    <row r="192" spans="2:16" x14ac:dyDescent="0.3">
      <c r="B192" s="270">
        <v>44593</v>
      </c>
      <c r="C192" s="271">
        <f>ROUND(INDEX('INPP base jul 2019'!$C$9:$N$1048576,MATCH('INPP ponderado'!$B192,'INPP base jul 2019'!$B$9:$B$1048576,0),MATCH('INPP ponderado'!C$10,'INPP base jul 2019'!$C$8:$N$8,0)),5)</f>
        <v>124.712</v>
      </c>
      <c r="D192" s="271">
        <f>ROUND(INDEX('INPP base jul 2019'!$C$9:$N$1048576,MATCH('INPP ponderado'!$B192,'INPP base jul 2019'!$B$9:$B$1048576,0),MATCH('INPP ponderado'!D$10,'INPP base jul 2019'!$C$8:$N$8,0)),5)</f>
        <v>123.19817999999999</v>
      </c>
      <c r="E192" s="271">
        <f>ROUND(INDEX('INPP base jul 2019'!$C$9:$N$1048576,MATCH('INPP ponderado'!$B192,'INPP base jul 2019'!$B$9:$B$1048576,0),MATCH('INPP ponderado'!E$10,'INPP base jul 2019'!$C$8:$N$8,0)),5)</f>
        <v>121.7273</v>
      </c>
      <c r="F192" s="271">
        <f>ROUND(INDEX('INPP base jul 2019'!$C$9:$N$1048576,MATCH('INPP ponderado'!$B192,'INPP base jul 2019'!$B$9:$B$1048576,0),MATCH('INPP ponderado'!F$10,'INPP base jul 2019'!$C$8:$N$8,0)),5)</f>
        <v>114.89569</v>
      </c>
      <c r="G192" s="271">
        <f>ROUND(INDEX('INPP base jul 2019'!$C$9:$N$1048576,MATCH('INPP ponderado'!$B192,'INPP base jul 2019'!$B$9:$B$1048576,0),MATCH('INPP ponderado'!G$10,'INPP base jul 2019'!$C$8:$N$8,0)),5)</f>
        <v>113.81617</v>
      </c>
      <c r="H192" s="271">
        <f>ROUND(INDEX('INPP base jul 2019'!$C$9:$N$1048576,MATCH('INPP ponderado'!$B192,'INPP base jul 2019'!$B$9:$B$1048576,0),MATCH('INPP ponderado'!H$10,'INPP base jul 2019'!$C$8:$N$8,0)),5)</f>
        <v>149.52669</v>
      </c>
      <c r="I192" s="271">
        <f>ROUND(INDEX('INPP base jul 2019'!$C$9:$N$1048576,MATCH('INPP ponderado'!$B192,'INPP base jul 2019'!$B$9:$B$1048576,0),MATCH('INPP ponderado'!I$10,'INPP base jul 2019'!$C$8:$N$8,0)),5)</f>
        <v>127.00812999999999</v>
      </c>
      <c r="J192" s="271">
        <f>ROUND(INDEX('INPP base jul 2019'!$C$9:$N$1048576,MATCH('INPP ponderado'!$B192,'INPP base jul 2019'!$B$9:$B$1048576,0),MATCH('INPP ponderado'!J$10,'INPP base jul 2019'!$C$8:$N$8,0)),5)</f>
        <v>111.83315</v>
      </c>
      <c r="K192" s="271">
        <f>ROUND(INDEX('INPP base jul 2019'!$C$9:$N$1048576,MATCH('INPP ponderado'!$B192,'INPP base jul 2019'!$B$9:$B$1048576,0),MATCH('INPP ponderado'!K$10,'INPP base jul 2019'!$C$8:$N$8,0)),5)</f>
        <v>108.13764</v>
      </c>
      <c r="L192" s="271">
        <f>ROUND(INDEX('INPP base jul 2019'!$C$9:$N$1048576,MATCH('INPP ponderado'!$B192,'INPP base jul 2019'!$B$9:$B$1048576,0),MATCH('INPP ponderado'!L$10,'INPP base jul 2019'!$C$8:$N$8,0)),5)</f>
        <v>113.12993</v>
      </c>
      <c r="M192" s="271">
        <f>ROUND(INDEX('INPP base jul 2019'!$C$9:$N$1048576,MATCH('INPP ponderado'!$B192,'INPP base jul 2019'!$B$9:$B$1048576,0),MATCH('INPP ponderado'!M$10,'INPP base jul 2019'!$C$8:$N$8,0)),5)</f>
        <v>111.31148</v>
      </c>
      <c r="N192" s="271">
        <f>ROUND(INDEX('INPP base jul 2019'!$C$9:$N$1048576,MATCH('INPP ponderado'!$B192,'INPP base jul 2019'!$B$9:$B$1048576,0),MATCH('INPP ponderado'!N$10,'INPP base jul 2019'!$C$8:$N$8,0)),5)</f>
        <v>114.71688</v>
      </c>
      <c r="O192" s="271">
        <f t="shared" si="3"/>
        <v>118.47556</v>
      </c>
      <c r="P192" s="272"/>
    </row>
    <row r="193" spans="2:16" x14ac:dyDescent="0.3">
      <c r="B193" s="270">
        <v>44621</v>
      </c>
      <c r="C193" s="271">
        <f>ROUND(INDEX('INPP base jul 2019'!$C$9:$N$1048576,MATCH('INPP ponderado'!$B193,'INPP base jul 2019'!$B$9:$B$1048576,0),MATCH('INPP ponderado'!C$10,'INPP base jul 2019'!$C$8:$N$8,0)),5)</f>
        <v>126.59403</v>
      </c>
      <c r="D193" s="271">
        <f>ROUND(INDEX('INPP base jul 2019'!$C$9:$N$1048576,MATCH('INPP ponderado'!$B193,'INPP base jul 2019'!$B$9:$B$1048576,0),MATCH('INPP ponderado'!D$10,'INPP base jul 2019'!$C$8:$N$8,0)),5)</f>
        <v>124.12647</v>
      </c>
      <c r="E193" s="271">
        <f>ROUND(INDEX('INPP base jul 2019'!$C$9:$N$1048576,MATCH('INPP ponderado'!$B193,'INPP base jul 2019'!$B$9:$B$1048576,0),MATCH('INPP ponderado'!E$10,'INPP base jul 2019'!$C$8:$N$8,0)),5)</f>
        <v>121.74973</v>
      </c>
      <c r="F193" s="271">
        <f>ROUND(INDEX('INPP base jul 2019'!$C$9:$N$1048576,MATCH('INPP ponderado'!$B193,'INPP base jul 2019'!$B$9:$B$1048576,0),MATCH('INPP ponderado'!F$10,'INPP base jul 2019'!$C$8:$N$8,0)),5)</f>
        <v>115.77401</v>
      </c>
      <c r="G193" s="271">
        <f>ROUND(INDEX('INPP base jul 2019'!$C$9:$N$1048576,MATCH('INPP ponderado'!$B193,'INPP base jul 2019'!$B$9:$B$1048576,0),MATCH('INPP ponderado'!G$10,'INPP base jul 2019'!$C$8:$N$8,0)),5)</f>
        <v>114.97862000000001</v>
      </c>
      <c r="H193" s="271">
        <f>ROUND(INDEX('INPP base jul 2019'!$C$9:$N$1048576,MATCH('INPP ponderado'!$B193,'INPP base jul 2019'!$B$9:$B$1048576,0),MATCH('INPP ponderado'!H$10,'INPP base jul 2019'!$C$8:$N$8,0)),5)</f>
        <v>152.60458</v>
      </c>
      <c r="I193" s="271">
        <f>ROUND(INDEX('INPP base jul 2019'!$C$9:$N$1048576,MATCH('INPP ponderado'!$B193,'INPP base jul 2019'!$B$9:$B$1048576,0),MATCH('INPP ponderado'!I$10,'INPP base jul 2019'!$C$8:$N$8,0)),5)</f>
        <v>128.46754000000001</v>
      </c>
      <c r="J193" s="271">
        <f>ROUND(INDEX('INPP base jul 2019'!$C$9:$N$1048576,MATCH('INPP ponderado'!$B193,'INPP base jul 2019'!$B$9:$B$1048576,0),MATCH('INPP ponderado'!J$10,'INPP base jul 2019'!$C$8:$N$8,0)),5)</f>
        <v>113.7848</v>
      </c>
      <c r="K193" s="271">
        <f>ROUND(INDEX('INPP base jul 2019'!$C$9:$N$1048576,MATCH('INPP ponderado'!$B193,'INPP base jul 2019'!$B$9:$B$1048576,0),MATCH('INPP ponderado'!K$10,'INPP base jul 2019'!$C$8:$N$8,0)),5)</f>
        <v>109.11493</v>
      </c>
      <c r="L193" s="271">
        <f>ROUND(INDEX('INPP base jul 2019'!$C$9:$N$1048576,MATCH('INPP ponderado'!$B193,'INPP base jul 2019'!$B$9:$B$1048576,0),MATCH('INPP ponderado'!L$10,'INPP base jul 2019'!$C$8:$N$8,0)),5)</f>
        <v>114.17229</v>
      </c>
      <c r="M193" s="271">
        <f>ROUND(INDEX('INPP base jul 2019'!$C$9:$N$1048576,MATCH('INPP ponderado'!$B193,'INPP base jul 2019'!$B$9:$B$1048576,0),MATCH('INPP ponderado'!M$10,'INPP base jul 2019'!$C$8:$N$8,0)),5)</f>
        <v>112.01976999999999</v>
      </c>
      <c r="N193" s="271">
        <f>ROUND(INDEX('INPP base jul 2019'!$C$9:$N$1048576,MATCH('INPP ponderado'!$B193,'INPP base jul 2019'!$B$9:$B$1048576,0),MATCH('INPP ponderado'!N$10,'INPP base jul 2019'!$C$8:$N$8,0)),5)</f>
        <v>116.18707000000001</v>
      </c>
      <c r="O193" s="271">
        <f t="shared" si="3"/>
        <v>119.70853</v>
      </c>
      <c r="P193" s="272"/>
    </row>
    <row r="194" spans="2:16" x14ac:dyDescent="0.3">
      <c r="B194" s="270">
        <v>44652</v>
      </c>
      <c r="C194" s="271">
        <f>ROUND(INDEX('INPP base jul 2019'!$C$9:$N$1048576,MATCH('INPP ponderado'!$B194,'INPP base jul 2019'!$B$9:$B$1048576,0),MATCH('INPP ponderado'!C$10,'INPP base jul 2019'!$C$8:$N$8,0)),5)</f>
        <v>130.8707</v>
      </c>
      <c r="D194" s="271">
        <f>ROUND(INDEX('INPP base jul 2019'!$C$9:$N$1048576,MATCH('INPP ponderado'!$B194,'INPP base jul 2019'!$B$9:$B$1048576,0),MATCH('INPP ponderado'!D$10,'INPP base jul 2019'!$C$8:$N$8,0)),5)</f>
        <v>125.4927</v>
      </c>
      <c r="E194" s="271">
        <f>ROUND(INDEX('INPP base jul 2019'!$C$9:$N$1048576,MATCH('INPP ponderado'!$B194,'INPP base jul 2019'!$B$9:$B$1048576,0),MATCH('INPP ponderado'!E$10,'INPP base jul 2019'!$C$8:$N$8,0)),5)</f>
        <v>123.00454999999999</v>
      </c>
      <c r="F194" s="271">
        <f>ROUND(INDEX('INPP base jul 2019'!$C$9:$N$1048576,MATCH('INPP ponderado'!$B194,'INPP base jul 2019'!$B$9:$B$1048576,0),MATCH('INPP ponderado'!F$10,'INPP base jul 2019'!$C$8:$N$8,0)),5)</f>
        <v>115.56187</v>
      </c>
      <c r="G194" s="271">
        <f>ROUND(INDEX('INPP base jul 2019'!$C$9:$N$1048576,MATCH('INPP ponderado'!$B194,'INPP base jul 2019'!$B$9:$B$1048576,0),MATCH('INPP ponderado'!G$10,'INPP base jul 2019'!$C$8:$N$8,0)),5)</f>
        <v>115.91607</v>
      </c>
      <c r="H194" s="271">
        <f>ROUND(INDEX('INPP base jul 2019'!$C$9:$N$1048576,MATCH('INPP ponderado'!$B194,'INPP base jul 2019'!$B$9:$B$1048576,0),MATCH('INPP ponderado'!H$10,'INPP base jul 2019'!$C$8:$N$8,0)),5)</f>
        <v>149.12089</v>
      </c>
      <c r="I194" s="271">
        <f>ROUND(INDEX('INPP base jul 2019'!$C$9:$N$1048576,MATCH('INPP ponderado'!$B194,'INPP base jul 2019'!$B$9:$B$1048576,0),MATCH('INPP ponderado'!I$10,'INPP base jul 2019'!$C$8:$N$8,0)),5)</f>
        <v>128.46977000000001</v>
      </c>
      <c r="J194" s="271">
        <f>ROUND(INDEX('INPP base jul 2019'!$C$9:$N$1048576,MATCH('INPP ponderado'!$B194,'INPP base jul 2019'!$B$9:$B$1048576,0),MATCH('INPP ponderado'!J$10,'INPP base jul 2019'!$C$8:$N$8,0)),5)</f>
        <v>112.02888</v>
      </c>
      <c r="K194" s="271">
        <f>ROUND(INDEX('INPP base jul 2019'!$C$9:$N$1048576,MATCH('INPP ponderado'!$B194,'INPP base jul 2019'!$B$9:$B$1048576,0),MATCH('INPP ponderado'!K$10,'INPP base jul 2019'!$C$8:$N$8,0)),5)</f>
        <v>107.18407999999999</v>
      </c>
      <c r="L194" s="271">
        <f>ROUND(INDEX('INPP base jul 2019'!$C$9:$N$1048576,MATCH('INPP ponderado'!$B194,'INPP base jul 2019'!$B$9:$B$1048576,0),MATCH('INPP ponderado'!L$10,'INPP base jul 2019'!$C$8:$N$8,0)),5)</f>
        <v>113.75405000000001</v>
      </c>
      <c r="M194" s="271">
        <f>ROUND(INDEX('INPP base jul 2019'!$C$9:$N$1048576,MATCH('INPP ponderado'!$B194,'INPP base jul 2019'!$B$9:$B$1048576,0),MATCH('INPP ponderado'!M$10,'INPP base jul 2019'!$C$8:$N$8,0)),5)</f>
        <v>111.03059</v>
      </c>
      <c r="N194" s="271">
        <f>ROUND(INDEX('INPP base jul 2019'!$C$9:$N$1048576,MATCH('INPP ponderado'!$B194,'INPP base jul 2019'!$B$9:$B$1048576,0),MATCH('INPP ponderado'!N$10,'INPP base jul 2019'!$C$8:$N$8,0)),5)</f>
        <v>115.86139</v>
      </c>
      <c r="O194" s="271">
        <f t="shared" si="3"/>
        <v>120.02589999999999</v>
      </c>
      <c r="P194" s="272"/>
    </row>
    <row r="195" spans="2:16" x14ac:dyDescent="0.3">
      <c r="B195" s="270">
        <v>44682</v>
      </c>
      <c r="C195" s="271">
        <f>ROUND(INDEX('INPP base jul 2019'!$C$9:$N$1048576,MATCH('INPP ponderado'!$B195,'INPP base jul 2019'!$B$9:$B$1048576,0),MATCH('INPP ponderado'!C$10,'INPP base jul 2019'!$C$8:$N$8,0)),5)</f>
        <v>132.94398000000001</v>
      </c>
      <c r="D195" s="271">
        <f>ROUND(INDEX('INPP base jul 2019'!$C$9:$N$1048576,MATCH('INPP ponderado'!$B195,'INPP base jul 2019'!$B$9:$B$1048576,0),MATCH('INPP ponderado'!D$10,'INPP base jul 2019'!$C$8:$N$8,0)),5)</f>
        <v>127.40627000000001</v>
      </c>
      <c r="E195" s="271">
        <f>ROUND(INDEX('INPP base jul 2019'!$C$9:$N$1048576,MATCH('INPP ponderado'!$B195,'INPP base jul 2019'!$B$9:$B$1048576,0),MATCH('INPP ponderado'!E$10,'INPP base jul 2019'!$C$8:$N$8,0)),5)</f>
        <v>125.59988</v>
      </c>
      <c r="F195" s="271">
        <f>ROUND(INDEX('INPP base jul 2019'!$C$9:$N$1048576,MATCH('INPP ponderado'!$B195,'INPP base jul 2019'!$B$9:$B$1048576,0),MATCH('INPP ponderado'!F$10,'INPP base jul 2019'!$C$8:$N$8,0)),5)</f>
        <v>116.16082</v>
      </c>
      <c r="G195" s="271">
        <f>ROUND(INDEX('INPP base jul 2019'!$C$9:$N$1048576,MATCH('INPP ponderado'!$B195,'INPP base jul 2019'!$B$9:$B$1048576,0),MATCH('INPP ponderado'!G$10,'INPP base jul 2019'!$C$8:$N$8,0)),5)</f>
        <v>116.91656999999999</v>
      </c>
      <c r="H195" s="271">
        <f>ROUND(INDEX('INPP base jul 2019'!$C$9:$N$1048576,MATCH('INPP ponderado'!$B195,'INPP base jul 2019'!$B$9:$B$1048576,0),MATCH('INPP ponderado'!H$10,'INPP base jul 2019'!$C$8:$N$8,0)),5)</f>
        <v>144.71091000000001</v>
      </c>
      <c r="I195" s="271">
        <f>ROUND(INDEX('INPP base jul 2019'!$C$9:$N$1048576,MATCH('INPP ponderado'!$B195,'INPP base jul 2019'!$B$9:$B$1048576,0),MATCH('INPP ponderado'!I$10,'INPP base jul 2019'!$C$8:$N$8,0)),5)</f>
        <v>129.0761</v>
      </c>
      <c r="J195" s="271">
        <f>ROUND(INDEX('INPP base jul 2019'!$C$9:$N$1048576,MATCH('INPP ponderado'!$B195,'INPP base jul 2019'!$B$9:$B$1048576,0),MATCH('INPP ponderado'!J$10,'INPP base jul 2019'!$C$8:$N$8,0)),5)</f>
        <v>112.92012</v>
      </c>
      <c r="K195" s="271">
        <f>ROUND(INDEX('INPP base jul 2019'!$C$9:$N$1048576,MATCH('INPP ponderado'!$B195,'INPP base jul 2019'!$B$9:$B$1048576,0),MATCH('INPP ponderado'!K$10,'INPP base jul 2019'!$C$8:$N$8,0)),5)</f>
        <v>109.17686999999999</v>
      </c>
      <c r="L195" s="271">
        <f>ROUND(INDEX('INPP base jul 2019'!$C$9:$N$1048576,MATCH('INPP ponderado'!$B195,'INPP base jul 2019'!$B$9:$B$1048576,0),MATCH('INPP ponderado'!L$10,'INPP base jul 2019'!$C$8:$N$8,0)),5)</f>
        <v>114.61839000000001</v>
      </c>
      <c r="M195" s="271">
        <f>ROUND(INDEX('INPP base jul 2019'!$C$9:$N$1048576,MATCH('INPP ponderado'!$B195,'INPP base jul 2019'!$B$9:$B$1048576,0),MATCH('INPP ponderado'!M$10,'INPP base jul 2019'!$C$8:$N$8,0)),5)</f>
        <v>111.35921999999999</v>
      </c>
      <c r="N195" s="271">
        <f>ROUND(INDEX('INPP base jul 2019'!$C$9:$N$1048576,MATCH('INPP ponderado'!$B195,'INPP base jul 2019'!$B$9:$B$1048576,0),MATCH('INPP ponderado'!N$10,'INPP base jul 2019'!$C$8:$N$8,0)),5)</f>
        <v>116.55542</v>
      </c>
      <c r="O195" s="271">
        <f t="shared" si="3"/>
        <v>120.90618000000001</v>
      </c>
      <c r="P195" s="272"/>
    </row>
    <row r="196" spans="2:16" x14ac:dyDescent="0.3">
      <c r="B196" s="270">
        <v>44713</v>
      </c>
      <c r="C196" s="271">
        <f>ROUND(INDEX('INPP base jul 2019'!$C$9:$N$1048576,MATCH('INPP ponderado'!$B196,'INPP base jul 2019'!$B$9:$B$1048576,0),MATCH('INPP ponderado'!C$10,'INPP base jul 2019'!$C$8:$N$8,0)),5)</f>
        <v>133.34264999999999</v>
      </c>
      <c r="D196" s="271">
        <f>ROUND(INDEX('INPP base jul 2019'!$C$9:$N$1048576,MATCH('INPP ponderado'!$B196,'INPP base jul 2019'!$B$9:$B$1048576,0),MATCH('INPP ponderado'!D$10,'INPP base jul 2019'!$C$8:$N$8,0)),5)</f>
        <v>128.30715000000001</v>
      </c>
      <c r="E196" s="271">
        <f>ROUND(INDEX('INPP base jul 2019'!$C$9:$N$1048576,MATCH('INPP ponderado'!$B196,'INPP base jul 2019'!$B$9:$B$1048576,0),MATCH('INPP ponderado'!E$10,'INPP base jul 2019'!$C$8:$N$8,0)),5)</f>
        <v>128.63014000000001</v>
      </c>
      <c r="F196" s="271">
        <f>ROUND(INDEX('INPP base jul 2019'!$C$9:$N$1048576,MATCH('INPP ponderado'!$B196,'INPP base jul 2019'!$B$9:$B$1048576,0),MATCH('INPP ponderado'!F$10,'INPP base jul 2019'!$C$8:$N$8,0)),5)</f>
        <v>117.48837</v>
      </c>
      <c r="G196" s="271">
        <f>ROUND(INDEX('INPP base jul 2019'!$C$9:$N$1048576,MATCH('INPP ponderado'!$B196,'INPP base jul 2019'!$B$9:$B$1048576,0),MATCH('INPP ponderado'!G$10,'INPP base jul 2019'!$C$8:$N$8,0)),5)</f>
        <v>117.95901000000001</v>
      </c>
      <c r="H196" s="271">
        <f>ROUND(INDEX('INPP base jul 2019'!$C$9:$N$1048576,MATCH('INPP ponderado'!$B196,'INPP base jul 2019'!$B$9:$B$1048576,0),MATCH('INPP ponderado'!H$10,'INPP base jul 2019'!$C$8:$N$8,0)),5)</f>
        <v>144.19445999999999</v>
      </c>
      <c r="I196" s="271">
        <f>ROUND(INDEX('INPP base jul 2019'!$C$9:$N$1048576,MATCH('INPP ponderado'!$B196,'INPP base jul 2019'!$B$9:$B$1048576,0),MATCH('INPP ponderado'!I$10,'INPP base jul 2019'!$C$8:$N$8,0)),5)</f>
        <v>129.52563000000001</v>
      </c>
      <c r="J196" s="271">
        <f>ROUND(INDEX('INPP base jul 2019'!$C$9:$N$1048576,MATCH('INPP ponderado'!$B196,'INPP base jul 2019'!$B$9:$B$1048576,0),MATCH('INPP ponderado'!J$10,'INPP base jul 2019'!$C$8:$N$8,0)),5)</f>
        <v>112.72655</v>
      </c>
      <c r="K196" s="271">
        <f>ROUND(INDEX('INPP base jul 2019'!$C$9:$N$1048576,MATCH('INPP ponderado'!$B196,'INPP base jul 2019'!$B$9:$B$1048576,0),MATCH('INPP ponderado'!K$10,'INPP base jul 2019'!$C$8:$N$8,0)),5)</f>
        <v>108.95307</v>
      </c>
      <c r="L196" s="271">
        <f>ROUND(INDEX('INPP base jul 2019'!$C$9:$N$1048576,MATCH('INPP ponderado'!$B196,'INPP base jul 2019'!$B$9:$B$1048576,0),MATCH('INPP ponderado'!L$10,'INPP base jul 2019'!$C$8:$N$8,0)),5)</f>
        <v>115.61645</v>
      </c>
      <c r="M196" s="271">
        <f>ROUND(INDEX('INPP base jul 2019'!$C$9:$N$1048576,MATCH('INPP ponderado'!$B196,'INPP base jul 2019'!$B$9:$B$1048576,0),MATCH('INPP ponderado'!M$10,'INPP base jul 2019'!$C$8:$N$8,0)),5)</f>
        <v>111.81478</v>
      </c>
      <c r="N196" s="271">
        <f>ROUND(INDEX('INPP base jul 2019'!$C$9:$N$1048576,MATCH('INPP ponderado'!$B196,'INPP base jul 2019'!$B$9:$B$1048576,0),MATCH('INPP ponderado'!N$10,'INPP base jul 2019'!$C$8:$N$8,0)),5)</f>
        <v>117.21571</v>
      </c>
      <c r="O196" s="271">
        <f t="shared" si="3"/>
        <v>121.48551999999999</v>
      </c>
      <c r="P196" s="272"/>
    </row>
    <row r="197" spans="2:16" x14ac:dyDescent="0.3">
      <c r="B197" s="270">
        <v>44743</v>
      </c>
      <c r="C197" s="271">
        <f>ROUND(INDEX('INPP base jul 2019'!$C$9:$N$1048576,MATCH('INPP ponderado'!$B197,'INPP base jul 2019'!$B$9:$B$1048576,0),MATCH('INPP ponderado'!C$10,'INPP base jul 2019'!$C$8:$N$8,0)),5)</f>
        <v>133.89977999999999</v>
      </c>
      <c r="D197" s="271">
        <f>ROUND(INDEX('INPP base jul 2019'!$C$9:$N$1048576,MATCH('INPP ponderado'!$B197,'INPP base jul 2019'!$B$9:$B$1048576,0),MATCH('INPP ponderado'!D$10,'INPP base jul 2019'!$C$8:$N$8,0)),5)</f>
        <v>132.30527000000001</v>
      </c>
      <c r="E197" s="271">
        <f>ROUND(INDEX('INPP base jul 2019'!$C$9:$N$1048576,MATCH('INPP ponderado'!$B197,'INPP base jul 2019'!$B$9:$B$1048576,0),MATCH('INPP ponderado'!E$10,'INPP base jul 2019'!$C$8:$N$8,0)),5)</f>
        <v>128.03326999999999</v>
      </c>
      <c r="F197" s="271">
        <f>ROUND(INDEX('INPP base jul 2019'!$C$9:$N$1048576,MATCH('INPP ponderado'!$B197,'INPP base jul 2019'!$B$9:$B$1048576,0),MATCH('INPP ponderado'!F$10,'INPP base jul 2019'!$C$8:$N$8,0)),5)</f>
        <v>118.52885000000001</v>
      </c>
      <c r="G197" s="271">
        <f>ROUND(INDEX('INPP base jul 2019'!$C$9:$N$1048576,MATCH('INPP ponderado'!$B197,'INPP base jul 2019'!$B$9:$B$1048576,0),MATCH('INPP ponderado'!G$10,'INPP base jul 2019'!$C$8:$N$8,0)),5)</f>
        <v>118.41328</v>
      </c>
      <c r="H197" s="271">
        <f>ROUND(INDEX('INPP base jul 2019'!$C$9:$N$1048576,MATCH('INPP ponderado'!$B197,'INPP base jul 2019'!$B$9:$B$1048576,0),MATCH('INPP ponderado'!H$10,'INPP base jul 2019'!$C$8:$N$8,0)),5)</f>
        <v>142.08362</v>
      </c>
      <c r="I197" s="271">
        <f>ROUND(INDEX('INPP base jul 2019'!$C$9:$N$1048576,MATCH('INPP ponderado'!$B197,'INPP base jul 2019'!$B$9:$B$1048576,0),MATCH('INPP ponderado'!I$10,'INPP base jul 2019'!$C$8:$N$8,0)),5)</f>
        <v>130.22788</v>
      </c>
      <c r="J197" s="271">
        <f>ROUND(INDEX('INPP base jul 2019'!$C$9:$N$1048576,MATCH('INPP ponderado'!$B197,'INPP base jul 2019'!$B$9:$B$1048576,0),MATCH('INPP ponderado'!J$10,'INPP base jul 2019'!$C$8:$N$8,0)),5)</f>
        <v>113.7539</v>
      </c>
      <c r="K197" s="271">
        <f>ROUND(INDEX('INPP base jul 2019'!$C$9:$N$1048576,MATCH('INPP ponderado'!$B197,'INPP base jul 2019'!$B$9:$B$1048576,0),MATCH('INPP ponderado'!K$10,'INPP base jul 2019'!$C$8:$N$8,0)),5)</f>
        <v>110.37751</v>
      </c>
      <c r="L197" s="271">
        <f>ROUND(INDEX('INPP base jul 2019'!$C$9:$N$1048576,MATCH('INPP ponderado'!$B197,'INPP base jul 2019'!$B$9:$B$1048576,0),MATCH('INPP ponderado'!L$10,'INPP base jul 2019'!$C$8:$N$8,0)),5)</f>
        <v>117.42767000000001</v>
      </c>
      <c r="M197" s="271">
        <f>ROUND(INDEX('INPP base jul 2019'!$C$9:$N$1048576,MATCH('INPP ponderado'!$B197,'INPP base jul 2019'!$B$9:$B$1048576,0),MATCH('INPP ponderado'!M$10,'INPP base jul 2019'!$C$8:$N$8,0)),5)</f>
        <v>112.88218000000001</v>
      </c>
      <c r="N197" s="271">
        <f>ROUND(INDEX('INPP base jul 2019'!$C$9:$N$1048576,MATCH('INPP ponderado'!$B197,'INPP base jul 2019'!$B$9:$B$1048576,0),MATCH('INPP ponderado'!N$10,'INPP base jul 2019'!$C$8:$N$8,0)),5)</f>
        <v>118.63097999999999</v>
      </c>
      <c r="O197" s="271">
        <f t="shared" si="3"/>
        <v>122.17035</v>
      </c>
      <c r="P197" s="272"/>
    </row>
    <row r="198" spans="2:16" x14ac:dyDescent="0.3">
      <c r="B198" s="270">
        <v>44774</v>
      </c>
      <c r="C198" s="271">
        <f>ROUND(INDEX('INPP base jul 2019'!$C$9:$N$1048576,MATCH('INPP ponderado'!$B198,'INPP base jul 2019'!$B$9:$B$1048576,0),MATCH('INPP ponderado'!C$10,'INPP base jul 2019'!$C$8:$N$8,0)),5)</f>
        <v>134.16628</v>
      </c>
      <c r="D198" s="271">
        <f>ROUND(INDEX('INPP base jul 2019'!$C$9:$N$1048576,MATCH('INPP ponderado'!$B198,'INPP base jul 2019'!$B$9:$B$1048576,0),MATCH('INPP ponderado'!D$10,'INPP base jul 2019'!$C$8:$N$8,0)),5)</f>
        <v>133.45839000000001</v>
      </c>
      <c r="E198" s="271">
        <f>ROUND(INDEX('INPP base jul 2019'!$C$9:$N$1048576,MATCH('INPP ponderado'!$B198,'INPP base jul 2019'!$B$9:$B$1048576,0),MATCH('INPP ponderado'!E$10,'INPP base jul 2019'!$C$8:$N$8,0)),5)</f>
        <v>129.56387000000001</v>
      </c>
      <c r="F198" s="271">
        <f>ROUND(INDEX('INPP base jul 2019'!$C$9:$N$1048576,MATCH('INPP ponderado'!$B198,'INPP base jul 2019'!$B$9:$B$1048576,0),MATCH('INPP ponderado'!F$10,'INPP base jul 2019'!$C$8:$N$8,0)),5)</f>
        <v>118.52506</v>
      </c>
      <c r="G198" s="271">
        <f>ROUND(INDEX('INPP base jul 2019'!$C$9:$N$1048576,MATCH('INPP ponderado'!$B198,'INPP base jul 2019'!$B$9:$B$1048576,0),MATCH('INPP ponderado'!G$10,'INPP base jul 2019'!$C$8:$N$8,0)),5)</f>
        <v>119.31922</v>
      </c>
      <c r="H198" s="271">
        <f>ROUND(INDEX('INPP base jul 2019'!$C$9:$N$1048576,MATCH('INPP ponderado'!$B198,'INPP base jul 2019'!$B$9:$B$1048576,0),MATCH('INPP ponderado'!H$10,'INPP base jul 2019'!$C$8:$N$8,0)),5)</f>
        <v>141.90952999999999</v>
      </c>
      <c r="I198" s="271">
        <f>ROUND(INDEX('INPP base jul 2019'!$C$9:$N$1048576,MATCH('INPP ponderado'!$B198,'INPP base jul 2019'!$B$9:$B$1048576,0),MATCH('INPP ponderado'!I$10,'INPP base jul 2019'!$C$8:$N$8,0)),5)</f>
        <v>129.84663</v>
      </c>
      <c r="J198" s="271">
        <f>ROUND(INDEX('INPP base jul 2019'!$C$9:$N$1048576,MATCH('INPP ponderado'!$B198,'INPP base jul 2019'!$B$9:$B$1048576,0),MATCH('INPP ponderado'!J$10,'INPP base jul 2019'!$C$8:$N$8,0)),5)</f>
        <v>113.28591</v>
      </c>
      <c r="K198" s="271">
        <f>ROUND(INDEX('INPP base jul 2019'!$C$9:$N$1048576,MATCH('INPP ponderado'!$B198,'INPP base jul 2019'!$B$9:$B$1048576,0),MATCH('INPP ponderado'!K$10,'INPP base jul 2019'!$C$8:$N$8,0)),5)</f>
        <v>109.52715000000001</v>
      </c>
      <c r="L198" s="271">
        <f>ROUND(INDEX('INPP base jul 2019'!$C$9:$N$1048576,MATCH('INPP ponderado'!$B198,'INPP base jul 2019'!$B$9:$B$1048576,0),MATCH('INPP ponderado'!L$10,'INPP base jul 2019'!$C$8:$N$8,0)),5)</f>
        <v>117.23726000000001</v>
      </c>
      <c r="M198" s="271">
        <f>ROUND(INDEX('INPP base jul 2019'!$C$9:$N$1048576,MATCH('INPP ponderado'!$B198,'INPP base jul 2019'!$B$9:$B$1048576,0),MATCH('INPP ponderado'!M$10,'INPP base jul 2019'!$C$8:$N$8,0)),5)</f>
        <v>112.49486</v>
      </c>
      <c r="N198" s="271">
        <f>ROUND(INDEX('INPP base jul 2019'!$C$9:$N$1048576,MATCH('INPP ponderado'!$B198,'INPP base jul 2019'!$B$9:$B$1048576,0),MATCH('INPP ponderado'!N$10,'INPP base jul 2019'!$C$8:$N$8,0)),5)</f>
        <v>118.19152</v>
      </c>
      <c r="O198" s="271">
        <f t="shared" si="3"/>
        <v>122.12153000000001</v>
      </c>
      <c r="P198" s="272"/>
    </row>
    <row r="199" spans="2:16" x14ac:dyDescent="0.3">
      <c r="B199" s="270">
        <v>44805</v>
      </c>
      <c r="C199" s="271">
        <f>ROUND(INDEX('INPP base jul 2019'!$C$9:$N$1048576,MATCH('INPP ponderado'!$B199,'INPP base jul 2019'!$B$9:$B$1048576,0),MATCH('INPP ponderado'!C$10,'INPP base jul 2019'!$C$8:$N$8,0)),5)</f>
        <v>133.05276000000001</v>
      </c>
      <c r="D199" s="271">
        <f>ROUND(INDEX('INPP base jul 2019'!$C$9:$N$1048576,MATCH('INPP ponderado'!$B199,'INPP base jul 2019'!$B$9:$B$1048576,0),MATCH('INPP ponderado'!D$10,'INPP base jul 2019'!$C$8:$N$8,0)),5)</f>
        <v>133.85954000000001</v>
      </c>
      <c r="E199" s="271">
        <f>ROUND(INDEX('INPP base jul 2019'!$C$9:$N$1048576,MATCH('INPP ponderado'!$B199,'INPP base jul 2019'!$B$9:$B$1048576,0),MATCH('INPP ponderado'!E$10,'INPP base jul 2019'!$C$8:$N$8,0)),5)</f>
        <v>130.27432999999999</v>
      </c>
      <c r="F199" s="271">
        <f>ROUND(INDEX('INPP base jul 2019'!$C$9:$N$1048576,MATCH('INPP ponderado'!$B199,'INPP base jul 2019'!$B$9:$B$1048576,0),MATCH('INPP ponderado'!F$10,'INPP base jul 2019'!$C$8:$N$8,0)),5)</f>
        <v>118.62115</v>
      </c>
      <c r="G199" s="271">
        <f>ROUND(INDEX('INPP base jul 2019'!$C$9:$N$1048576,MATCH('INPP ponderado'!$B199,'INPP base jul 2019'!$B$9:$B$1048576,0),MATCH('INPP ponderado'!G$10,'INPP base jul 2019'!$C$8:$N$8,0)),5)</f>
        <v>119.61989</v>
      </c>
      <c r="H199" s="271">
        <f>ROUND(INDEX('INPP base jul 2019'!$C$9:$N$1048576,MATCH('INPP ponderado'!$B199,'INPP base jul 2019'!$B$9:$B$1048576,0),MATCH('INPP ponderado'!H$10,'INPP base jul 2019'!$C$8:$N$8,0)),5)</f>
        <v>136.19734</v>
      </c>
      <c r="I199" s="271">
        <f>ROUND(INDEX('INPP base jul 2019'!$C$9:$N$1048576,MATCH('INPP ponderado'!$B199,'INPP base jul 2019'!$B$9:$B$1048576,0),MATCH('INPP ponderado'!I$10,'INPP base jul 2019'!$C$8:$N$8,0)),5)</f>
        <v>130.32219000000001</v>
      </c>
      <c r="J199" s="271">
        <f>ROUND(INDEX('INPP base jul 2019'!$C$9:$N$1048576,MATCH('INPP ponderado'!$B199,'INPP base jul 2019'!$B$9:$B$1048576,0),MATCH('INPP ponderado'!J$10,'INPP base jul 2019'!$C$8:$N$8,0)),5)</f>
        <v>113.90134999999999</v>
      </c>
      <c r="K199" s="271">
        <f>ROUND(INDEX('INPP base jul 2019'!$C$9:$N$1048576,MATCH('INPP ponderado'!$B199,'INPP base jul 2019'!$B$9:$B$1048576,0),MATCH('INPP ponderado'!K$10,'INPP base jul 2019'!$C$8:$N$8,0)),5)</f>
        <v>109.04866</v>
      </c>
      <c r="L199" s="271">
        <f>ROUND(INDEX('INPP base jul 2019'!$C$9:$N$1048576,MATCH('INPP ponderado'!$B199,'INPP base jul 2019'!$B$9:$B$1048576,0),MATCH('INPP ponderado'!L$10,'INPP base jul 2019'!$C$8:$N$8,0)),5)</f>
        <v>117.18429</v>
      </c>
      <c r="M199" s="271">
        <f>ROUND(INDEX('INPP base jul 2019'!$C$9:$N$1048576,MATCH('INPP ponderado'!$B199,'INPP base jul 2019'!$B$9:$B$1048576,0),MATCH('INPP ponderado'!M$10,'INPP base jul 2019'!$C$8:$N$8,0)),5)</f>
        <v>112.35599000000001</v>
      </c>
      <c r="N199" s="271">
        <f>ROUND(INDEX('INPP base jul 2019'!$C$9:$N$1048576,MATCH('INPP ponderado'!$B199,'INPP base jul 2019'!$B$9:$B$1048576,0),MATCH('INPP ponderado'!N$10,'INPP base jul 2019'!$C$8:$N$8,0)),5)</f>
        <v>118.14328999999999</v>
      </c>
      <c r="O199" s="271">
        <f t="shared" si="3"/>
        <v>121.52406999999999</v>
      </c>
      <c r="P199" s="272"/>
    </row>
    <row r="200" spans="2:16" x14ac:dyDescent="0.3">
      <c r="B200" s="270">
        <v>44835</v>
      </c>
      <c r="C200" s="271">
        <f>ROUND(INDEX('INPP base jul 2019'!$C$9:$N$1048576,MATCH('INPP ponderado'!$B200,'INPP base jul 2019'!$B$9:$B$1048576,0),MATCH('INPP ponderado'!C$10,'INPP base jul 2019'!$C$8:$N$8,0)),5)</f>
        <v>132.18057999999999</v>
      </c>
      <c r="D200" s="271">
        <f>ROUND(INDEX('INPP base jul 2019'!$C$9:$N$1048576,MATCH('INPP ponderado'!$B200,'INPP base jul 2019'!$B$9:$B$1048576,0),MATCH('INPP ponderado'!D$10,'INPP base jul 2019'!$C$8:$N$8,0)),5)</f>
        <v>134.27576999999999</v>
      </c>
      <c r="E200" s="271">
        <f>ROUND(INDEX('INPP base jul 2019'!$C$9:$N$1048576,MATCH('INPP ponderado'!$B200,'INPP base jul 2019'!$B$9:$B$1048576,0),MATCH('INPP ponderado'!E$10,'INPP base jul 2019'!$C$8:$N$8,0)),5)</f>
        <v>128.12845999999999</v>
      </c>
      <c r="F200" s="271">
        <f>ROUND(INDEX('INPP base jul 2019'!$C$9:$N$1048576,MATCH('INPP ponderado'!$B200,'INPP base jul 2019'!$B$9:$B$1048576,0),MATCH('INPP ponderado'!F$10,'INPP base jul 2019'!$C$8:$N$8,0)),5)</f>
        <v>119.15741</v>
      </c>
      <c r="G200" s="271">
        <f>ROUND(INDEX('INPP base jul 2019'!$C$9:$N$1048576,MATCH('INPP ponderado'!$B200,'INPP base jul 2019'!$B$9:$B$1048576,0),MATCH('INPP ponderado'!G$10,'INPP base jul 2019'!$C$8:$N$8,0)),5)</f>
        <v>120.31788</v>
      </c>
      <c r="H200" s="271">
        <f>ROUND(INDEX('INPP base jul 2019'!$C$9:$N$1048576,MATCH('INPP ponderado'!$B200,'INPP base jul 2019'!$B$9:$B$1048576,0),MATCH('INPP ponderado'!H$10,'INPP base jul 2019'!$C$8:$N$8,0)),5)</f>
        <v>132.45371</v>
      </c>
      <c r="I200" s="271">
        <f>ROUND(INDEX('INPP base jul 2019'!$C$9:$N$1048576,MATCH('INPP ponderado'!$B200,'INPP base jul 2019'!$B$9:$B$1048576,0),MATCH('INPP ponderado'!I$10,'INPP base jul 2019'!$C$8:$N$8,0)),5)</f>
        <v>129.66195999999999</v>
      </c>
      <c r="J200" s="271">
        <f>ROUND(INDEX('INPP base jul 2019'!$C$9:$N$1048576,MATCH('INPP ponderado'!$B200,'INPP base jul 2019'!$B$9:$B$1048576,0),MATCH('INPP ponderado'!J$10,'INPP base jul 2019'!$C$8:$N$8,0)),5)</f>
        <v>114.0286</v>
      </c>
      <c r="K200" s="271">
        <f>ROUND(INDEX('INPP base jul 2019'!$C$9:$N$1048576,MATCH('INPP ponderado'!$B200,'INPP base jul 2019'!$B$9:$B$1048576,0),MATCH('INPP ponderado'!K$10,'INPP base jul 2019'!$C$8:$N$8,0)),5)</f>
        <v>109.26665</v>
      </c>
      <c r="L200" s="271">
        <f>ROUND(INDEX('INPP base jul 2019'!$C$9:$N$1048576,MATCH('INPP ponderado'!$B200,'INPP base jul 2019'!$B$9:$B$1048576,0),MATCH('INPP ponderado'!L$10,'INPP base jul 2019'!$C$8:$N$8,0)),5)</f>
        <v>117.09708999999999</v>
      </c>
      <c r="M200" s="271">
        <f>ROUND(INDEX('INPP base jul 2019'!$C$9:$N$1048576,MATCH('INPP ponderado'!$B200,'INPP base jul 2019'!$B$9:$B$1048576,0),MATCH('INPP ponderado'!M$10,'INPP base jul 2019'!$C$8:$N$8,0)),5)</f>
        <v>112.62925</v>
      </c>
      <c r="N200" s="271">
        <f>ROUND(INDEX('INPP base jul 2019'!$C$9:$N$1048576,MATCH('INPP ponderado'!$B200,'INPP base jul 2019'!$B$9:$B$1048576,0),MATCH('INPP ponderado'!N$10,'INPP base jul 2019'!$C$8:$N$8,0)),5)</f>
        <v>118.2872</v>
      </c>
      <c r="O200" s="271">
        <f>ROUND(SUMPRODUCT($C$8:$N$8,$C200:$N200),5)</f>
        <v>121.03807</v>
      </c>
      <c r="P200" s="272"/>
    </row>
    <row r="201" spans="2:16" x14ac:dyDescent="0.3">
      <c r="B201" s="270">
        <v>44866</v>
      </c>
      <c r="C201" s="271">
        <f>ROUND(INDEX('INPP base jul 2019'!$C$9:$N$1048576,MATCH('INPP ponderado'!$B201,'INPP base jul 2019'!$B$9:$B$1048576,0),MATCH('INPP ponderado'!C$10,'INPP base jul 2019'!$C$8:$N$8,0)),5)</f>
        <v>130.73767000000001</v>
      </c>
      <c r="D201" s="271">
        <f>ROUND(INDEX('INPP base jul 2019'!$C$9:$N$1048576,MATCH('INPP ponderado'!$B201,'INPP base jul 2019'!$B$9:$B$1048576,0),MATCH('INPP ponderado'!D$10,'INPP base jul 2019'!$C$8:$N$8,0)),5)</f>
        <v>135.76337000000001</v>
      </c>
      <c r="E201" s="271">
        <f>ROUND(INDEX('INPP base jul 2019'!$C$9:$N$1048576,MATCH('INPP ponderado'!$B201,'INPP base jul 2019'!$B$9:$B$1048576,0),MATCH('INPP ponderado'!E$10,'INPP base jul 2019'!$C$8:$N$8,0)),5)</f>
        <v>125.37794</v>
      </c>
      <c r="F201" s="271">
        <f>ROUND(INDEX('INPP base jul 2019'!$C$9:$N$1048576,MATCH('INPP ponderado'!$B201,'INPP base jul 2019'!$B$9:$B$1048576,0),MATCH('INPP ponderado'!F$10,'INPP base jul 2019'!$C$8:$N$8,0)),5)</f>
        <v>118.85705</v>
      </c>
      <c r="G201" s="271">
        <f>ROUND(INDEX('INPP base jul 2019'!$C$9:$N$1048576,MATCH('INPP ponderado'!$B201,'INPP base jul 2019'!$B$9:$B$1048576,0),MATCH('INPP ponderado'!G$10,'INPP base jul 2019'!$C$8:$N$8,0)),5)</f>
        <v>120.54362999999999</v>
      </c>
      <c r="H201" s="271">
        <f>ROUND(INDEX('INPP base jul 2019'!$C$9:$N$1048576,MATCH('INPP ponderado'!$B201,'INPP base jul 2019'!$B$9:$B$1048576,0),MATCH('INPP ponderado'!H$10,'INPP base jul 2019'!$C$8:$N$8,0)),5)</f>
        <v>132.22324</v>
      </c>
      <c r="I201" s="271">
        <f>ROUND(INDEX('INPP base jul 2019'!$C$9:$N$1048576,MATCH('INPP ponderado'!$B201,'INPP base jul 2019'!$B$9:$B$1048576,0),MATCH('INPP ponderado'!I$10,'INPP base jul 2019'!$C$8:$N$8,0)),5)</f>
        <v>127.95853</v>
      </c>
      <c r="J201" s="271">
        <f>ROUND(INDEX('INPP base jul 2019'!$C$9:$N$1048576,MATCH('INPP ponderado'!$B201,'INPP base jul 2019'!$B$9:$B$1048576,0),MATCH('INPP ponderado'!J$10,'INPP base jul 2019'!$C$8:$N$8,0)),5)</f>
        <v>111.58246</v>
      </c>
      <c r="K201" s="271">
        <f>ROUND(INDEX('INPP base jul 2019'!$C$9:$N$1048576,MATCH('INPP ponderado'!$B201,'INPP base jul 2019'!$B$9:$B$1048576,0),MATCH('INPP ponderado'!K$10,'INPP base jul 2019'!$C$8:$N$8,0)),5)</f>
        <v>107.52589</v>
      </c>
      <c r="L201" s="271">
        <f>ROUND(INDEX('INPP base jul 2019'!$C$9:$N$1048576,MATCH('INPP ponderado'!$B201,'INPP base jul 2019'!$B$9:$B$1048576,0),MATCH('INPP ponderado'!L$10,'INPP base jul 2019'!$C$8:$N$8,0)),5)</f>
        <v>117.11177000000001</v>
      </c>
      <c r="M201" s="271">
        <f>ROUND(INDEX('INPP base jul 2019'!$C$9:$N$1048576,MATCH('INPP ponderado'!$B201,'INPP base jul 2019'!$B$9:$B$1048576,0),MATCH('INPP ponderado'!M$10,'INPP base jul 2019'!$C$8:$N$8,0)),5)</f>
        <v>111.67716</v>
      </c>
      <c r="N201" s="271">
        <f>ROUND(INDEX('INPP base jul 2019'!$C$9:$N$1048576,MATCH('INPP ponderado'!$B201,'INPP base jul 2019'!$B$9:$B$1048576,0),MATCH('INPP ponderado'!N$10,'INPP base jul 2019'!$C$8:$N$8,0)),5)</f>
        <v>117.47431</v>
      </c>
      <c r="O201" s="271">
        <f>ROUND(SUMPRODUCT($C$8:$N$8,$C201:$N201),5)</f>
        <v>119.84227</v>
      </c>
      <c r="P201" s="272"/>
    </row>
    <row r="202" spans="2:16" x14ac:dyDescent="0.3">
      <c r="B202" s="270">
        <v>44896</v>
      </c>
      <c r="C202" s="271">
        <f>ROUND(INDEX('INPP base jul 2019'!$C$9:$N$1048576,MATCH('INPP ponderado'!$B202,'INPP base jul 2019'!$B$9:$B$1048576,0),MATCH('INPP ponderado'!C$10,'INPP base jul 2019'!$C$8:$N$8,0)),5)</f>
        <v>130.27375000000001</v>
      </c>
      <c r="D202" s="271">
        <f>ROUND(INDEX('INPP base jul 2019'!$C$9:$N$1048576,MATCH('INPP ponderado'!$B202,'INPP base jul 2019'!$B$9:$B$1048576,0),MATCH('INPP ponderado'!D$10,'INPP base jul 2019'!$C$8:$N$8,0)),5)</f>
        <v>133.10588999999999</v>
      </c>
      <c r="E202" s="271">
        <f>ROUND(INDEX('INPP base jul 2019'!$C$9:$N$1048576,MATCH('INPP ponderado'!$B202,'INPP base jul 2019'!$B$9:$B$1048576,0),MATCH('INPP ponderado'!E$10,'INPP base jul 2019'!$C$8:$N$8,0)),5)</f>
        <v>126.01544</v>
      </c>
      <c r="F202" s="271">
        <f>ROUND(INDEX('INPP base jul 2019'!$C$9:$N$1048576,MATCH('INPP ponderado'!$B202,'INPP base jul 2019'!$B$9:$B$1048576,0),MATCH('INPP ponderado'!F$10,'INPP base jul 2019'!$C$8:$N$8,0)),5)</f>
        <v>118.99684999999999</v>
      </c>
      <c r="G202" s="271">
        <f>ROUND(INDEX('INPP base jul 2019'!$C$9:$N$1048576,MATCH('INPP ponderado'!$B202,'INPP base jul 2019'!$B$9:$B$1048576,0),MATCH('INPP ponderado'!G$10,'INPP base jul 2019'!$C$8:$N$8,0)),5)</f>
        <v>120.8278</v>
      </c>
      <c r="H202" s="271">
        <f>ROUND(INDEX('INPP base jul 2019'!$C$9:$N$1048576,MATCH('INPP ponderado'!$B202,'INPP base jul 2019'!$B$9:$B$1048576,0),MATCH('INPP ponderado'!H$10,'INPP base jul 2019'!$C$8:$N$8,0)),5)</f>
        <v>134.39570000000001</v>
      </c>
      <c r="I202" s="271">
        <f>ROUND(INDEX('INPP base jul 2019'!$C$9:$N$1048576,MATCH('INPP ponderado'!$B202,'INPP base jul 2019'!$B$9:$B$1048576,0),MATCH('INPP ponderado'!I$10,'INPP base jul 2019'!$C$8:$N$8,0)),5)</f>
        <v>127.16976</v>
      </c>
      <c r="J202" s="271">
        <f>ROUND(INDEX('INPP base jul 2019'!$C$9:$N$1048576,MATCH('INPP ponderado'!$B202,'INPP base jul 2019'!$B$9:$B$1048576,0),MATCH('INPP ponderado'!J$10,'INPP base jul 2019'!$C$8:$N$8,0)),5)</f>
        <v>112.92323</v>
      </c>
      <c r="K202" s="271">
        <f>ROUND(INDEX('INPP base jul 2019'!$C$9:$N$1048576,MATCH('INPP ponderado'!$B202,'INPP base jul 2019'!$B$9:$B$1048576,0),MATCH('INPP ponderado'!K$10,'INPP base jul 2019'!$C$8:$N$8,0)),5)</f>
        <v>107.43103000000001</v>
      </c>
      <c r="L202" s="271">
        <f>ROUND(INDEX('INPP base jul 2019'!$C$9:$N$1048576,MATCH('INPP ponderado'!$B202,'INPP base jul 2019'!$B$9:$B$1048576,0),MATCH('INPP ponderado'!L$10,'INPP base jul 2019'!$C$8:$N$8,0)),5)</f>
        <v>117.23922</v>
      </c>
      <c r="M202" s="271">
        <f>ROUND(INDEX('INPP base jul 2019'!$C$9:$N$1048576,MATCH('INPP ponderado'!$B202,'INPP base jul 2019'!$B$9:$B$1048576,0),MATCH('INPP ponderado'!M$10,'INPP base jul 2019'!$C$8:$N$8,0)),5)</f>
        <v>112.04470000000001</v>
      </c>
      <c r="N202" s="271">
        <f>ROUND(INDEX('INPP base jul 2019'!$C$9:$N$1048576,MATCH('INPP ponderado'!$B202,'INPP base jul 2019'!$B$9:$B$1048576,0),MATCH('INPP ponderado'!N$10,'INPP base jul 2019'!$C$8:$N$8,0)),5)</f>
        <v>117.78654</v>
      </c>
      <c r="O202" s="271">
        <f t="shared" ref="O202:O208" si="4">ROUND(SUMPRODUCT($C$8:$N$8,$C202:$N202),5)</f>
        <v>120.04962</v>
      </c>
      <c r="P202" s="272"/>
    </row>
    <row r="203" spans="2:16" x14ac:dyDescent="0.3">
      <c r="B203" s="270">
        <v>44927</v>
      </c>
      <c r="C203" s="271">
        <f>ROUND(INDEX('INPP base jul 2019'!$C$9:$N$1048576,MATCH('INPP ponderado'!$B203,'INPP base jul 2019'!$B$9:$B$1048576,0),MATCH('INPP ponderado'!C$10,'INPP base jul 2019'!$C$8:$N$8,0)),5)</f>
        <v>133.64831000000001</v>
      </c>
      <c r="D203" s="271">
        <f>ROUND(INDEX('INPP base jul 2019'!$C$9:$N$1048576,MATCH('INPP ponderado'!$B203,'INPP base jul 2019'!$B$9:$B$1048576,0),MATCH('INPP ponderado'!D$10,'INPP base jul 2019'!$C$8:$N$8,0)),5)</f>
        <v>133.23675</v>
      </c>
      <c r="E203" s="271">
        <f>ROUND(INDEX('INPP base jul 2019'!$C$9:$N$1048576,MATCH('INPP ponderado'!$B203,'INPP base jul 2019'!$B$9:$B$1048576,0),MATCH('INPP ponderado'!E$10,'INPP base jul 2019'!$C$8:$N$8,0)),5)</f>
        <v>124.95159</v>
      </c>
      <c r="F203" s="271">
        <f>ROUND(INDEX('INPP base jul 2019'!$C$9:$N$1048576,MATCH('INPP ponderado'!$B203,'INPP base jul 2019'!$B$9:$B$1048576,0),MATCH('INPP ponderado'!F$10,'INPP base jul 2019'!$C$8:$N$8,0)),5)</f>
        <v>118.46153</v>
      </c>
      <c r="G203" s="271">
        <f>ROUND(INDEX('INPP base jul 2019'!$C$9:$N$1048576,MATCH('INPP ponderado'!$B203,'INPP base jul 2019'!$B$9:$B$1048576,0),MATCH('INPP ponderado'!G$10,'INPP base jul 2019'!$C$8:$N$8,0)),5)</f>
        <v>122.68608999999999</v>
      </c>
      <c r="H203" s="271">
        <f>ROUND(INDEX('INPP base jul 2019'!$C$9:$N$1048576,MATCH('INPP ponderado'!$B203,'INPP base jul 2019'!$B$9:$B$1048576,0),MATCH('INPP ponderado'!H$10,'INPP base jul 2019'!$C$8:$N$8,0)),5)</f>
        <v>134.84813</v>
      </c>
      <c r="I203" s="271">
        <f>ROUND(INDEX('INPP base jul 2019'!$C$9:$N$1048576,MATCH('INPP ponderado'!$B203,'INPP base jul 2019'!$B$9:$B$1048576,0),MATCH('INPP ponderado'!I$10,'INPP base jul 2019'!$C$8:$N$8,0)),5)</f>
        <v>127.01008</v>
      </c>
      <c r="J203" s="271">
        <f>ROUND(INDEX('INPP base jul 2019'!$C$9:$N$1048576,MATCH('INPP ponderado'!$B203,'INPP base jul 2019'!$B$9:$B$1048576,0),MATCH('INPP ponderado'!J$10,'INPP base jul 2019'!$C$8:$N$8,0)),5)</f>
        <v>111.65922999999999</v>
      </c>
      <c r="K203" s="271">
        <f>ROUND(INDEX('INPP base jul 2019'!$C$9:$N$1048576,MATCH('INPP ponderado'!$B203,'INPP base jul 2019'!$B$9:$B$1048576,0),MATCH('INPP ponderado'!K$10,'INPP base jul 2019'!$C$8:$N$8,0)),5)</f>
        <v>105.32295000000001</v>
      </c>
      <c r="L203" s="271">
        <f>ROUND(INDEX('INPP base jul 2019'!$C$9:$N$1048576,MATCH('INPP ponderado'!$B203,'INPP base jul 2019'!$B$9:$B$1048576,0),MATCH('INPP ponderado'!L$10,'INPP base jul 2019'!$C$8:$N$8,0)),5)</f>
        <v>117.03716</v>
      </c>
      <c r="M203" s="271">
        <f>ROUND(INDEX('INPP base jul 2019'!$C$9:$N$1048576,MATCH('INPP ponderado'!$B203,'INPP base jul 2019'!$B$9:$B$1048576,0),MATCH('INPP ponderado'!M$10,'INPP base jul 2019'!$C$8:$N$8,0)),5)</f>
        <v>112.14216</v>
      </c>
      <c r="N203" s="271">
        <f>ROUND(INDEX('INPP base jul 2019'!$C$9:$N$1048576,MATCH('INPP ponderado'!$B203,'INPP base jul 2019'!$B$9:$B$1048576,0),MATCH('INPP ponderado'!N$10,'INPP base jul 2019'!$C$8:$N$8,0)),5)</f>
        <v>117.46984999999999</v>
      </c>
      <c r="O203" s="271">
        <f>ROUND(SUMPRODUCT($C$8:$N$8,$C203:$N203),5)</f>
        <v>120.56679</v>
      </c>
      <c r="P203" s="272"/>
    </row>
    <row r="204" spans="2:16" x14ac:dyDescent="0.3">
      <c r="B204" s="270">
        <v>44958</v>
      </c>
      <c r="C204" s="271">
        <f>ROUND(INDEX('INPP base jul 2019'!$C$9:$N$1048576,MATCH('INPP ponderado'!$B204,'INPP base jul 2019'!$B$9:$B$1048576,0),MATCH('INPP ponderado'!C$10,'INPP base jul 2019'!$C$8:$N$8,0)),5)</f>
        <v>134.97201999999999</v>
      </c>
      <c r="D204" s="271">
        <f>ROUND(INDEX('INPP base jul 2019'!$C$9:$N$1048576,MATCH('INPP ponderado'!$B204,'INPP base jul 2019'!$B$9:$B$1048576,0),MATCH('INPP ponderado'!D$10,'INPP base jul 2019'!$C$8:$N$8,0)),5)</f>
        <v>130.69918999999999</v>
      </c>
      <c r="E204" s="271">
        <f>ROUND(INDEX('INPP base jul 2019'!$C$9:$N$1048576,MATCH('INPP ponderado'!$B204,'INPP base jul 2019'!$B$9:$B$1048576,0),MATCH('INPP ponderado'!E$10,'INPP base jul 2019'!$C$8:$N$8,0)),5)</f>
        <v>124.07382</v>
      </c>
      <c r="F204" s="271">
        <f>ROUND(INDEX('INPP base jul 2019'!$C$9:$N$1048576,MATCH('INPP ponderado'!$B204,'INPP base jul 2019'!$B$9:$B$1048576,0),MATCH('INPP ponderado'!F$10,'INPP base jul 2019'!$C$8:$N$8,0)),5)</f>
        <v>118.18056</v>
      </c>
      <c r="G204" s="271">
        <f>ROUND(INDEX('INPP base jul 2019'!$C$9:$N$1048576,MATCH('INPP ponderado'!$B204,'INPP base jul 2019'!$B$9:$B$1048576,0),MATCH('INPP ponderado'!G$10,'INPP base jul 2019'!$C$8:$N$8,0)),5)</f>
        <v>123.52769000000001</v>
      </c>
      <c r="H204" s="271">
        <f>ROUND(INDEX('INPP base jul 2019'!$C$9:$N$1048576,MATCH('INPP ponderado'!$B204,'INPP base jul 2019'!$B$9:$B$1048576,0),MATCH('INPP ponderado'!H$10,'INPP base jul 2019'!$C$8:$N$8,0)),5)</f>
        <v>131.64413999999999</v>
      </c>
      <c r="I204" s="271">
        <f>ROUND(INDEX('INPP base jul 2019'!$C$9:$N$1048576,MATCH('INPP ponderado'!$B204,'INPP base jul 2019'!$B$9:$B$1048576,0),MATCH('INPP ponderado'!I$10,'INPP base jul 2019'!$C$8:$N$8,0)),5)</f>
        <v>126.33633</v>
      </c>
      <c r="J204" s="271">
        <f>ROUND(INDEX('INPP base jul 2019'!$C$9:$N$1048576,MATCH('INPP ponderado'!$B204,'INPP base jul 2019'!$B$9:$B$1048576,0),MATCH('INPP ponderado'!J$10,'INPP base jul 2019'!$C$8:$N$8,0)),5)</f>
        <v>110.70751</v>
      </c>
      <c r="K204" s="271">
        <f>ROUND(INDEX('INPP base jul 2019'!$C$9:$N$1048576,MATCH('INPP ponderado'!$B204,'INPP base jul 2019'!$B$9:$B$1048576,0),MATCH('INPP ponderado'!K$10,'INPP base jul 2019'!$C$8:$N$8,0)),5)</f>
        <v>104.21129999999999</v>
      </c>
      <c r="L204" s="271">
        <f>ROUND(INDEX('INPP base jul 2019'!$C$9:$N$1048576,MATCH('INPP ponderado'!$B204,'INPP base jul 2019'!$B$9:$B$1048576,0),MATCH('INPP ponderado'!L$10,'INPP base jul 2019'!$C$8:$N$8,0)),5)</f>
        <v>116.98304</v>
      </c>
      <c r="M204" s="271">
        <f>ROUND(INDEX('INPP base jul 2019'!$C$9:$N$1048576,MATCH('INPP ponderado'!$B204,'INPP base jul 2019'!$B$9:$B$1048576,0),MATCH('INPP ponderado'!M$10,'INPP base jul 2019'!$C$8:$N$8,0)),5)</f>
        <v>111.43116000000001</v>
      </c>
      <c r="N204" s="271">
        <f>ROUND(INDEX('INPP base jul 2019'!$C$9:$N$1048576,MATCH('INPP ponderado'!$B204,'INPP base jul 2019'!$B$9:$B$1048576,0),MATCH('INPP ponderado'!N$10,'INPP base jul 2019'!$C$8:$N$8,0)),5)</f>
        <v>117.01473</v>
      </c>
      <c r="O204" s="271">
        <f t="shared" si="4"/>
        <v>120.19995</v>
      </c>
      <c r="P204" s="272"/>
    </row>
    <row r="205" spans="2:16" x14ac:dyDescent="0.3">
      <c r="B205" s="270">
        <v>44986</v>
      </c>
      <c r="C205" s="271">
        <f>ROUND(INDEX('INPP base jul 2019'!$C$9:$N$1048576,MATCH('INPP ponderado'!$B205,'INPP base jul 2019'!$B$9:$B$1048576,0),MATCH('INPP ponderado'!C$10,'INPP base jul 2019'!$C$8:$N$8,0)),5)</f>
        <v>136.25407000000001</v>
      </c>
      <c r="D205" s="271">
        <f>ROUND(INDEX('INPP base jul 2019'!$C$9:$N$1048576,MATCH('INPP ponderado'!$B205,'INPP base jul 2019'!$B$9:$B$1048576,0),MATCH('INPP ponderado'!D$10,'INPP base jul 2019'!$C$8:$N$8,0)),5)</f>
        <v>129.42878999999999</v>
      </c>
      <c r="E205" s="271">
        <f>ROUND(INDEX('INPP base jul 2019'!$C$9:$N$1048576,MATCH('INPP ponderado'!$B205,'INPP base jul 2019'!$B$9:$B$1048576,0),MATCH('INPP ponderado'!E$10,'INPP base jul 2019'!$C$8:$N$8,0)),5)</f>
        <v>123.65604999999999</v>
      </c>
      <c r="F205" s="271">
        <f>ROUND(INDEX('INPP base jul 2019'!$C$9:$N$1048576,MATCH('INPP ponderado'!$B205,'INPP base jul 2019'!$B$9:$B$1048576,0),MATCH('INPP ponderado'!F$10,'INPP base jul 2019'!$C$8:$N$8,0)),5)</f>
        <v>118.31164</v>
      </c>
      <c r="G205" s="271">
        <f>ROUND(INDEX('INPP base jul 2019'!$C$9:$N$1048576,MATCH('INPP ponderado'!$B205,'INPP base jul 2019'!$B$9:$B$1048576,0),MATCH('INPP ponderado'!G$10,'INPP base jul 2019'!$C$8:$N$8,0)),5)</f>
        <v>124.36578</v>
      </c>
      <c r="H205" s="271">
        <f>ROUND(INDEX('INPP base jul 2019'!$C$9:$N$1048576,MATCH('INPP ponderado'!$B205,'INPP base jul 2019'!$B$9:$B$1048576,0),MATCH('INPP ponderado'!H$10,'INPP base jul 2019'!$C$8:$N$8,0)),5)</f>
        <v>131.54304999999999</v>
      </c>
      <c r="I205" s="271">
        <f>ROUND(INDEX('INPP base jul 2019'!$C$9:$N$1048576,MATCH('INPP ponderado'!$B205,'INPP base jul 2019'!$B$9:$B$1048576,0),MATCH('INPP ponderado'!I$10,'INPP base jul 2019'!$C$8:$N$8,0)),5)</f>
        <v>127.13348000000001</v>
      </c>
      <c r="J205" s="271">
        <f>ROUND(INDEX('INPP base jul 2019'!$C$9:$N$1048576,MATCH('INPP ponderado'!$B205,'INPP base jul 2019'!$B$9:$B$1048576,0),MATCH('INPP ponderado'!J$10,'INPP base jul 2019'!$C$8:$N$8,0)),5)</f>
        <v>110.49366000000001</v>
      </c>
      <c r="K205" s="271">
        <f>ROUND(INDEX('INPP base jul 2019'!$C$9:$N$1048576,MATCH('INPP ponderado'!$B205,'INPP base jul 2019'!$B$9:$B$1048576,0),MATCH('INPP ponderado'!K$10,'INPP base jul 2019'!$C$8:$N$8,0)),5)</f>
        <v>103.62178</v>
      </c>
      <c r="L205" s="271">
        <f>ROUND(INDEX('INPP base jul 2019'!$C$9:$N$1048576,MATCH('INPP ponderado'!$B205,'INPP base jul 2019'!$B$9:$B$1048576,0),MATCH('INPP ponderado'!L$10,'INPP base jul 2019'!$C$8:$N$8,0)),5)</f>
        <v>117.22085</v>
      </c>
      <c r="M205" s="271">
        <f>ROUND(INDEX('INPP base jul 2019'!$C$9:$N$1048576,MATCH('INPP ponderado'!$B205,'INPP base jul 2019'!$B$9:$B$1048576,0),MATCH('INPP ponderado'!M$10,'INPP base jul 2019'!$C$8:$N$8,0)),5)</f>
        <v>111.5444</v>
      </c>
      <c r="N205" s="271">
        <f>ROUND(INDEX('INPP base jul 2019'!$C$9:$N$1048576,MATCH('INPP ponderado'!$B205,'INPP base jul 2019'!$B$9:$B$1048576,0),MATCH('INPP ponderado'!N$10,'INPP base jul 2019'!$C$8:$N$8,0)),5)</f>
        <v>118.17931</v>
      </c>
      <c r="O205" s="271">
        <f t="shared" si="4"/>
        <v>120.51526</v>
      </c>
      <c r="P205" s="272"/>
    </row>
    <row r="206" spans="2:16" x14ac:dyDescent="0.3">
      <c r="B206" s="270">
        <v>45017</v>
      </c>
      <c r="C206" s="271">
        <f>ROUND(INDEX('INPP base jul 2019'!$C$9:$N$1048576,MATCH('INPP ponderado'!$B206,'INPP base jul 2019'!$B$9:$B$1048576,0),MATCH('INPP ponderado'!C$10,'INPP base jul 2019'!$C$8:$N$8,0)),5)</f>
        <v>136.46795</v>
      </c>
      <c r="D206" s="271">
        <f>ROUND(INDEX('INPP base jul 2019'!$C$9:$N$1048576,MATCH('INPP ponderado'!$B206,'INPP base jul 2019'!$B$9:$B$1048576,0),MATCH('INPP ponderado'!D$10,'INPP base jul 2019'!$C$8:$N$8,0)),5)</f>
        <v>129.73793000000001</v>
      </c>
      <c r="E206" s="271">
        <f>ROUND(INDEX('INPP base jul 2019'!$C$9:$N$1048576,MATCH('INPP ponderado'!$B206,'INPP base jul 2019'!$B$9:$B$1048576,0),MATCH('INPP ponderado'!E$10,'INPP base jul 2019'!$C$8:$N$8,0)),5)</f>
        <v>124.56074</v>
      </c>
      <c r="F206" s="271">
        <f>ROUND(INDEX('INPP base jul 2019'!$C$9:$N$1048576,MATCH('INPP ponderado'!$B206,'INPP base jul 2019'!$B$9:$B$1048576,0),MATCH('INPP ponderado'!F$10,'INPP base jul 2019'!$C$8:$N$8,0)),5)</f>
        <v>117.84526</v>
      </c>
      <c r="G206" s="271">
        <f>ROUND(INDEX('INPP base jul 2019'!$C$9:$N$1048576,MATCH('INPP ponderado'!$B206,'INPP base jul 2019'!$B$9:$B$1048576,0),MATCH('INPP ponderado'!G$10,'INPP base jul 2019'!$C$8:$N$8,0)),5)</f>
        <v>124.54651</v>
      </c>
      <c r="H206" s="271">
        <f>ROUND(INDEX('INPP base jul 2019'!$C$9:$N$1048576,MATCH('INPP ponderado'!$B206,'INPP base jul 2019'!$B$9:$B$1048576,0),MATCH('INPP ponderado'!H$10,'INPP base jul 2019'!$C$8:$N$8,0)),5)</f>
        <v>134.42454000000001</v>
      </c>
      <c r="I206" s="271">
        <f>ROUND(INDEX('INPP base jul 2019'!$C$9:$N$1048576,MATCH('INPP ponderado'!$B206,'INPP base jul 2019'!$B$9:$B$1048576,0),MATCH('INPP ponderado'!I$10,'INPP base jul 2019'!$C$8:$N$8,0)),5)</f>
        <v>127.53931</v>
      </c>
      <c r="J206" s="271">
        <f>ROUND(INDEX('INPP base jul 2019'!$C$9:$N$1048576,MATCH('INPP ponderado'!$B206,'INPP base jul 2019'!$B$9:$B$1048576,0),MATCH('INPP ponderado'!J$10,'INPP base jul 2019'!$C$8:$N$8,0)),5)</f>
        <v>109.73836</v>
      </c>
      <c r="K206" s="271">
        <f>ROUND(INDEX('INPP base jul 2019'!$C$9:$N$1048576,MATCH('INPP ponderado'!$B206,'INPP base jul 2019'!$B$9:$B$1048576,0),MATCH('INPP ponderado'!K$10,'INPP base jul 2019'!$C$8:$N$8,0)),5)</f>
        <v>102.50814</v>
      </c>
      <c r="L206" s="271">
        <f>ROUND(INDEX('INPP base jul 2019'!$C$9:$N$1048576,MATCH('INPP ponderado'!$B206,'INPP base jul 2019'!$B$9:$B$1048576,0),MATCH('INPP ponderado'!L$10,'INPP base jul 2019'!$C$8:$N$8,0)),5)</f>
        <v>116.94076</v>
      </c>
      <c r="M206" s="271">
        <f>ROUND(INDEX('INPP base jul 2019'!$C$9:$N$1048576,MATCH('INPP ponderado'!$B206,'INPP base jul 2019'!$B$9:$B$1048576,0),MATCH('INPP ponderado'!M$10,'INPP base jul 2019'!$C$8:$N$8,0)),5)</f>
        <v>110.81869</v>
      </c>
      <c r="N206" s="271">
        <f>ROUND(INDEX('INPP base jul 2019'!$C$9:$N$1048576,MATCH('INPP ponderado'!$B206,'INPP base jul 2019'!$B$9:$B$1048576,0),MATCH('INPP ponderado'!N$10,'INPP base jul 2019'!$C$8:$N$8,0)),5)</f>
        <v>117.55974000000001</v>
      </c>
      <c r="O206" s="271">
        <f>ROUND(SUMPRODUCT($C$8:$N$8,$C206:$N206),5)</f>
        <v>120.44059</v>
      </c>
      <c r="P206" s="272"/>
    </row>
    <row r="207" spans="2:16" x14ac:dyDescent="0.3">
      <c r="B207" s="270">
        <v>45047</v>
      </c>
      <c r="C207" s="271">
        <f>ROUND(INDEX('INPP base jul 2019'!$C$9:$N$1048576,MATCH('INPP ponderado'!$B207,'INPP base jul 2019'!$B$9:$B$1048576,0),MATCH('INPP ponderado'!C$10,'INPP base jul 2019'!$C$8:$N$8,0)),5)</f>
        <v>136.78183000000001</v>
      </c>
      <c r="D207" s="271">
        <f>ROUND(INDEX('INPP base jul 2019'!$C$9:$N$1048576,MATCH('INPP ponderado'!$B207,'INPP base jul 2019'!$B$9:$B$1048576,0),MATCH('INPP ponderado'!D$10,'INPP base jul 2019'!$C$8:$N$8,0)),5)</f>
        <v>128.38705999999999</v>
      </c>
      <c r="E207" s="271">
        <f>ROUND(INDEX('INPP base jul 2019'!$C$9:$N$1048576,MATCH('INPP ponderado'!$B207,'INPP base jul 2019'!$B$9:$B$1048576,0),MATCH('INPP ponderado'!E$10,'INPP base jul 2019'!$C$8:$N$8,0)),5)</f>
        <v>123.72286</v>
      </c>
      <c r="F207" s="271">
        <f>ROUND(INDEX('INPP base jul 2019'!$C$9:$N$1048576,MATCH('INPP ponderado'!$B207,'INPP base jul 2019'!$B$9:$B$1048576,0),MATCH('INPP ponderado'!F$10,'INPP base jul 2019'!$C$8:$N$8,0)),5)</f>
        <v>117.71458</v>
      </c>
      <c r="G207" s="271">
        <f>ROUND(INDEX('INPP base jul 2019'!$C$9:$N$1048576,MATCH('INPP ponderado'!$B207,'INPP base jul 2019'!$B$9:$B$1048576,0),MATCH('INPP ponderado'!G$10,'INPP base jul 2019'!$C$8:$N$8,0)),5)</f>
        <v>124.56476000000001</v>
      </c>
      <c r="H207" s="271">
        <f>ROUND(INDEX('INPP base jul 2019'!$C$9:$N$1048576,MATCH('INPP ponderado'!$B207,'INPP base jul 2019'!$B$9:$B$1048576,0),MATCH('INPP ponderado'!H$10,'INPP base jul 2019'!$C$8:$N$8,0)),5)</f>
        <v>133.07578000000001</v>
      </c>
      <c r="I207" s="271">
        <f>ROUND(INDEX('INPP base jul 2019'!$C$9:$N$1048576,MATCH('INPP ponderado'!$B207,'INPP base jul 2019'!$B$9:$B$1048576,0),MATCH('INPP ponderado'!I$10,'INPP base jul 2019'!$C$8:$N$8,0)),5)</f>
        <v>127.76109</v>
      </c>
      <c r="J207" s="271">
        <f>ROUND(INDEX('INPP base jul 2019'!$C$9:$N$1048576,MATCH('INPP ponderado'!$B207,'INPP base jul 2019'!$B$9:$B$1048576,0),MATCH('INPP ponderado'!J$10,'INPP base jul 2019'!$C$8:$N$8,0)),5)</f>
        <v>109.05410000000001</v>
      </c>
      <c r="K207" s="271">
        <f>ROUND(INDEX('INPP base jul 2019'!$C$9:$N$1048576,MATCH('INPP ponderado'!$B207,'INPP base jul 2019'!$B$9:$B$1048576,0),MATCH('INPP ponderado'!K$10,'INPP base jul 2019'!$C$8:$N$8,0)),5)</f>
        <v>101.68694000000001</v>
      </c>
      <c r="L207" s="271">
        <f>ROUND(INDEX('INPP base jul 2019'!$C$9:$N$1048576,MATCH('INPP ponderado'!$B207,'INPP base jul 2019'!$B$9:$B$1048576,0),MATCH('INPP ponderado'!L$10,'INPP base jul 2019'!$C$8:$N$8,0)),5)</f>
        <v>116.76430999999999</v>
      </c>
      <c r="M207" s="271">
        <f>ROUND(INDEX('INPP base jul 2019'!$C$9:$N$1048576,MATCH('INPP ponderado'!$B207,'INPP base jul 2019'!$B$9:$B$1048576,0),MATCH('INPP ponderado'!M$10,'INPP base jul 2019'!$C$8:$N$8,0)),5)</f>
        <v>110.30191000000001</v>
      </c>
      <c r="N207" s="271">
        <f>ROUND(INDEX('INPP base jul 2019'!$C$9:$N$1048576,MATCH('INPP ponderado'!$B207,'INPP base jul 2019'!$B$9:$B$1048576,0),MATCH('INPP ponderado'!N$10,'INPP base jul 2019'!$C$8:$N$8,0)),5)</f>
        <v>117.33869</v>
      </c>
      <c r="O207" s="271">
        <f t="shared" si="4"/>
        <v>120.08284999999999</v>
      </c>
      <c r="P207" s="272"/>
    </row>
    <row r="208" spans="2:16" x14ac:dyDescent="0.3">
      <c r="B208" s="270">
        <v>45078</v>
      </c>
      <c r="C208" s="271">
        <f>ROUND(INDEX('INPP base jul 2019'!$C$9:$N$1048576,MATCH('INPP ponderado'!$B208,'INPP base jul 2019'!$B$9:$B$1048576,0),MATCH('INPP ponderado'!C$10,'INPP base jul 2019'!$C$8:$N$8,0)),5)</f>
        <v>136.25030000000001</v>
      </c>
      <c r="D208" s="271">
        <f>ROUND(INDEX('INPP base jul 2019'!$C$9:$N$1048576,MATCH('INPP ponderado'!$B208,'INPP base jul 2019'!$B$9:$B$1048576,0),MATCH('INPP ponderado'!D$10,'INPP base jul 2019'!$C$8:$N$8,0)),5)</f>
        <v>128.68771000000001</v>
      </c>
      <c r="E208" s="271">
        <f>ROUND(INDEX('INPP base jul 2019'!$C$9:$N$1048576,MATCH('INPP ponderado'!$B208,'INPP base jul 2019'!$B$9:$B$1048576,0),MATCH('INPP ponderado'!E$10,'INPP base jul 2019'!$C$8:$N$8,0)),5)</f>
        <v>122.24482</v>
      </c>
      <c r="F208" s="271">
        <f>ROUND(INDEX('INPP base jul 2019'!$C$9:$N$1048576,MATCH('INPP ponderado'!$B208,'INPP base jul 2019'!$B$9:$B$1048576,0),MATCH('INPP ponderado'!F$10,'INPP base jul 2019'!$C$8:$N$8,0)),5)</f>
        <v>117.10371000000001</v>
      </c>
      <c r="G208" s="271">
        <f>ROUND(INDEX('INPP base jul 2019'!$C$9:$N$1048576,MATCH('INPP ponderado'!$B208,'INPP base jul 2019'!$B$9:$B$1048576,0),MATCH('INPP ponderado'!G$10,'INPP base jul 2019'!$C$8:$N$8,0)),5)</f>
        <v>124.44844999999999</v>
      </c>
      <c r="H208" s="271">
        <f>ROUND(INDEX('INPP base jul 2019'!$C$9:$N$1048576,MATCH('INPP ponderado'!$B208,'INPP base jul 2019'!$B$9:$B$1048576,0),MATCH('INPP ponderado'!H$10,'INPP base jul 2019'!$C$8:$N$8,0)),5)</f>
        <v>130.17514</v>
      </c>
      <c r="I208" s="271">
        <f>ROUND(INDEX('INPP base jul 2019'!$C$9:$N$1048576,MATCH('INPP ponderado'!$B208,'INPP base jul 2019'!$B$9:$B$1048576,0),MATCH('INPP ponderado'!I$10,'INPP base jul 2019'!$C$8:$N$8,0)),5)</f>
        <v>126.94005</v>
      </c>
      <c r="J208" s="271">
        <f>ROUND(INDEX('INPP base jul 2019'!$C$9:$N$1048576,MATCH('INPP ponderado'!$B208,'INPP base jul 2019'!$B$9:$B$1048576,0),MATCH('INPP ponderado'!J$10,'INPP base jul 2019'!$C$8:$N$8,0)),5)</f>
        <v>107.91266</v>
      </c>
      <c r="K208" s="271">
        <f>ROUND(INDEX('INPP base jul 2019'!$C$9:$N$1048576,MATCH('INPP ponderado'!$B208,'INPP base jul 2019'!$B$9:$B$1048576,0),MATCH('INPP ponderado'!K$10,'INPP base jul 2019'!$C$8:$N$8,0)),5)</f>
        <v>102.07004999999999</v>
      </c>
      <c r="L208" s="271">
        <f>ROUND(INDEX('INPP base jul 2019'!$C$9:$N$1048576,MATCH('INPP ponderado'!$B208,'INPP base jul 2019'!$B$9:$B$1048576,0),MATCH('INPP ponderado'!L$10,'INPP base jul 2019'!$C$8:$N$8,0)),5)</f>
        <v>116.28901999999999</v>
      </c>
      <c r="M208" s="271">
        <f>ROUND(INDEX('INPP base jul 2019'!$C$9:$N$1048576,MATCH('INPP ponderado'!$B208,'INPP base jul 2019'!$B$9:$B$1048576,0),MATCH('INPP ponderado'!M$10,'INPP base jul 2019'!$C$8:$N$8,0)),5)</f>
        <v>109.4516</v>
      </c>
      <c r="N208" s="271">
        <f>ROUND(INDEX('INPP base jul 2019'!$C$9:$N$1048576,MATCH('INPP ponderado'!$B208,'INPP base jul 2019'!$B$9:$B$1048576,0),MATCH('INPP ponderado'!N$10,'INPP base jul 2019'!$C$8:$N$8,0)),5)</f>
        <v>116.77947</v>
      </c>
      <c r="O208" s="271">
        <f t="shared" si="4"/>
        <v>119.29873000000001</v>
      </c>
      <c r="P208" s="272"/>
    </row>
    <row r="209" spans="2:16" x14ac:dyDescent="0.3">
      <c r="B209" s="270">
        <v>45108</v>
      </c>
      <c r="C209" s="271">
        <f>ROUND(INDEX('INPP base jul 2019'!$C$9:$N$1048576,MATCH('INPP ponderado'!$B209,'INPP base jul 2019'!$B$9:$B$1048576,0),MATCH('INPP ponderado'!C$10,'INPP base jul 2019'!$C$8:$N$8,0)),5)</f>
        <v>135.52101999999999</v>
      </c>
      <c r="D209" s="271">
        <f>ROUND(INDEX('INPP base jul 2019'!$C$9:$N$1048576,MATCH('INPP ponderado'!$B209,'INPP base jul 2019'!$B$9:$B$1048576,0),MATCH('INPP ponderado'!D$10,'INPP base jul 2019'!$C$8:$N$8,0)),5)</f>
        <v>129.17386999999999</v>
      </c>
      <c r="E209" s="271">
        <f>ROUND(INDEX('INPP base jul 2019'!$C$9:$N$1048576,MATCH('INPP ponderado'!$B209,'INPP base jul 2019'!$B$9:$B$1048576,0),MATCH('INPP ponderado'!E$10,'INPP base jul 2019'!$C$8:$N$8,0)),5)</f>
        <v>121.5919</v>
      </c>
      <c r="F209" s="271">
        <f>ROUND(INDEX('INPP base jul 2019'!$C$9:$N$1048576,MATCH('INPP ponderado'!$B209,'INPP base jul 2019'!$B$9:$B$1048576,0),MATCH('INPP ponderado'!F$10,'INPP base jul 2019'!$C$8:$N$8,0)),5)</f>
        <v>116.74601</v>
      </c>
      <c r="G209" s="271">
        <f>ROUND(INDEX('INPP base jul 2019'!$C$9:$N$1048576,MATCH('INPP ponderado'!$B209,'INPP base jul 2019'!$B$9:$B$1048576,0),MATCH('INPP ponderado'!G$10,'INPP base jul 2019'!$C$8:$N$8,0)),5)</f>
        <v>124.70386000000001</v>
      </c>
      <c r="H209" s="271">
        <f>ROUND(INDEX('INPP base jul 2019'!$C$9:$N$1048576,MATCH('INPP ponderado'!$B209,'INPP base jul 2019'!$B$9:$B$1048576,0),MATCH('INPP ponderado'!H$10,'INPP base jul 2019'!$C$8:$N$8,0)),5)</f>
        <v>129.36814000000001</v>
      </c>
      <c r="I209" s="271">
        <f>ROUND(INDEX('INPP base jul 2019'!$C$9:$N$1048576,MATCH('INPP ponderado'!$B209,'INPP base jul 2019'!$B$9:$B$1048576,0),MATCH('INPP ponderado'!I$10,'INPP base jul 2019'!$C$8:$N$8,0)),5)</f>
        <v>126.58452</v>
      </c>
      <c r="J209" s="271">
        <f>ROUND(INDEX('INPP base jul 2019'!$C$9:$N$1048576,MATCH('INPP ponderado'!$B209,'INPP base jul 2019'!$B$9:$B$1048576,0),MATCH('INPP ponderado'!J$10,'INPP base jul 2019'!$C$8:$N$8,0)),5)</f>
        <v>106.75972</v>
      </c>
      <c r="K209" s="271">
        <f>ROUND(INDEX('INPP base jul 2019'!$C$9:$N$1048576,MATCH('INPP ponderado'!$B209,'INPP base jul 2019'!$B$9:$B$1048576,0),MATCH('INPP ponderado'!K$10,'INPP base jul 2019'!$C$8:$N$8,0)),5)</f>
        <v>103.06159</v>
      </c>
      <c r="L209" s="271">
        <f>ROUND(INDEX('INPP base jul 2019'!$C$9:$N$1048576,MATCH('INPP ponderado'!$B209,'INPP base jul 2019'!$B$9:$B$1048576,0),MATCH('INPP ponderado'!L$10,'INPP base jul 2019'!$C$8:$N$8,0)),5)</f>
        <v>115.84859</v>
      </c>
      <c r="M209" s="271">
        <f>ROUND(INDEX('INPP base jul 2019'!$C$9:$N$1048576,MATCH('INPP ponderado'!$B209,'INPP base jul 2019'!$B$9:$B$1048576,0),MATCH('INPP ponderado'!M$10,'INPP base jul 2019'!$C$8:$N$8,0)),5)</f>
        <v>108.91436</v>
      </c>
      <c r="N209" s="271">
        <f>ROUND(INDEX('INPP base jul 2019'!$C$9:$N$1048576,MATCH('INPP ponderado'!$B209,'INPP base jul 2019'!$B$9:$B$1048576,0),MATCH('INPP ponderado'!N$10,'INPP base jul 2019'!$C$8:$N$8,0)),5)</f>
        <v>116.01631</v>
      </c>
      <c r="O209" s="271">
        <f>ROUND(SUMPRODUCT($C$8:$N$8,$C209:$N209),5)</f>
        <v>118.85759</v>
      </c>
      <c r="P209" s="272"/>
    </row>
    <row r="210" spans="2:16" x14ac:dyDescent="0.3">
      <c r="B210" s="270">
        <v>45139</v>
      </c>
      <c r="C210" s="271">
        <f>ROUND(INDEX('INPP base jul 2019'!$C$9:$N$1048576,MATCH('INPP ponderado'!$B210,'INPP base jul 2019'!$B$9:$B$1048576,0),MATCH('INPP ponderado'!C$10,'INPP base jul 2019'!$C$8:$N$8,0)),5)</f>
        <v>135.13061999999999</v>
      </c>
      <c r="D210" s="271">
        <f>ROUND(INDEX('INPP base jul 2019'!$C$9:$N$1048576,MATCH('INPP ponderado'!$B210,'INPP base jul 2019'!$B$9:$B$1048576,0),MATCH('INPP ponderado'!D$10,'INPP base jul 2019'!$C$8:$N$8,0)),5)</f>
        <v>129.40463</v>
      </c>
      <c r="E210" s="271">
        <f>ROUND(INDEX('INPP base jul 2019'!$C$9:$N$1048576,MATCH('INPP ponderado'!$B210,'INPP base jul 2019'!$B$9:$B$1048576,0),MATCH('INPP ponderado'!E$10,'INPP base jul 2019'!$C$8:$N$8,0)),5)</f>
        <v>120.50972</v>
      </c>
      <c r="F210" s="271">
        <f>ROUND(INDEX('INPP base jul 2019'!$C$9:$N$1048576,MATCH('INPP ponderado'!$B210,'INPP base jul 2019'!$B$9:$B$1048576,0),MATCH('INPP ponderado'!F$10,'INPP base jul 2019'!$C$8:$N$8,0)),5)</f>
        <v>116.15953</v>
      </c>
      <c r="G210" s="271">
        <f>ROUND(INDEX('INPP base jul 2019'!$C$9:$N$1048576,MATCH('INPP ponderado'!$B210,'INPP base jul 2019'!$B$9:$B$1048576,0),MATCH('INPP ponderado'!G$10,'INPP base jul 2019'!$C$8:$N$8,0)),5)</f>
        <v>125.64293000000001</v>
      </c>
      <c r="H210" s="271">
        <f>ROUND(INDEX('INPP base jul 2019'!$C$9:$N$1048576,MATCH('INPP ponderado'!$B210,'INPP base jul 2019'!$B$9:$B$1048576,0),MATCH('INPP ponderado'!H$10,'INPP base jul 2019'!$C$8:$N$8,0)),5)</f>
        <v>127.48353</v>
      </c>
      <c r="I210" s="271">
        <f>ROUND(INDEX('INPP base jul 2019'!$C$9:$N$1048576,MATCH('INPP ponderado'!$B210,'INPP base jul 2019'!$B$9:$B$1048576,0),MATCH('INPP ponderado'!I$10,'INPP base jul 2019'!$C$8:$N$8,0)),5)</f>
        <v>125.85486</v>
      </c>
      <c r="J210" s="271">
        <f>ROUND(INDEX('INPP base jul 2019'!$C$9:$N$1048576,MATCH('INPP ponderado'!$B210,'INPP base jul 2019'!$B$9:$B$1048576,0),MATCH('INPP ponderado'!J$10,'INPP base jul 2019'!$C$8:$N$8,0)),5)</f>
        <v>106.61396000000001</v>
      </c>
      <c r="K210" s="271">
        <f>ROUND(INDEX('INPP base jul 2019'!$C$9:$N$1048576,MATCH('INPP ponderado'!$B210,'INPP base jul 2019'!$B$9:$B$1048576,0),MATCH('INPP ponderado'!K$10,'INPP base jul 2019'!$C$8:$N$8,0)),5)</f>
        <v>103.39059</v>
      </c>
      <c r="L210" s="271">
        <f>ROUND(INDEX('INPP base jul 2019'!$C$9:$N$1048576,MATCH('INPP ponderado'!$B210,'INPP base jul 2019'!$B$9:$B$1048576,0),MATCH('INPP ponderado'!L$10,'INPP base jul 2019'!$C$8:$N$8,0)),5)</f>
        <v>116.21044000000001</v>
      </c>
      <c r="M210" s="271">
        <f>ROUND(INDEX('INPP base jul 2019'!$C$9:$N$1048576,MATCH('INPP ponderado'!$B210,'INPP base jul 2019'!$B$9:$B$1048576,0),MATCH('INPP ponderado'!M$10,'INPP base jul 2019'!$C$8:$N$8,0)),5)</f>
        <v>108.89514</v>
      </c>
      <c r="N210" s="271">
        <f>ROUND(INDEX('INPP base jul 2019'!$C$9:$N$1048576,MATCH('INPP ponderado'!$B210,'INPP base jul 2019'!$B$9:$B$1048576,0),MATCH('INPP ponderado'!N$10,'INPP base jul 2019'!$C$8:$N$8,0)),5)</f>
        <v>116.06870000000001</v>
      </c>
      <c r="O210" s="271">
        <f>ROUND(SUMPRODUCT($C$8:$N$8,$C210:$N210),5)</f>
        <v>118.57769999999999</v>
      </c>
      <c r="P210" s="272"/>
    </row>
    <row r="211" spans="2:16" x14ac:dyDescent="0.3">
      <c r="B211" s="270">
        <v>45170</v>
      </c>
      <c r="C211" s="271">
        <f>ROUND(INDEX('INPP base jul 2019'!$C$9:$N$1048576,MATCH('INPP ponderado'!$B211,'INPP base jul 2019'!$B$9:$B$1048576,0),MATCH('INPP ponderado'!C$10,'INPP base jul 2019'!$C$8:$N$8,0)),5)</f>
        <v>134.90794</v>
      </c>
      <c r="D211" s="271">
        <f>ROUND(INDEX('INPP base jul 2019'!$C$9:$N$1048576,MATCH('INPP ponderado'!$B211,'INPP base jul 2019'!$B$9:$B$1048576,0),MATCH('INPP ponderado'!D$10,'INPP base jul 2019'!$C$8:$N$8,0)),5)</f>
        <v>128.27516</v>
      </c>
      <c r="E211" s="271">
        <f>ROUND(INDEX('INPP base jul 2019'!$C$9:$N$1048576,MATCH('INPP ponderado'!$B211,'INPP base jul 2019'!$B$9:$B$1048576,0),MATCH('INPP ponderado'!E$10,'INPP base jul 2019'!$C$8:$N$8,0)),5)</f>
        <v>120.06661</v>
      </c>
      <c r="F211" s="271">
        <f>ROUND(INDEX('INPP base jul 2019'!$C$9:$N$1048576,MATCH('INPP ponderado'!$B211,'INPP base jul 2019'!$B$9:$B$1048576,0),MATCH('INPP ponderado'!F$10,'INPP base jul 2019'!$C$8:$N$8,0)),5)</f>
        <v>116.66853999999999</v>
      </c>
      <c r="G211" s="271">
        <f>ROUND(INDEX('INPP base jul 2019'!$C$9:$N$1048576,MATCH('INPP ponderado'!$B211,'INPP base jul 2019'!$B$9:$B$1048576,0),MATCH('INPP ponderado'!G$10,'INPP base jul 2019'!$C$8:$N$8,0)),5)</f>
        <v>126.19329</v>
      </c>
      <c r="H211" s="271">
        <f>ROUND(INDEX('INPP base jul 2019'!$C$9:$N$1048576,MATCH('INPP ponderado'!$B211,'INPP base jul 2019'!$B$9:$B$1048576,0),MATCH('INPP ponderado'!H$10,'INPP base jul 2019'!$C$8:$N$8,0)),5)</f>
        <v>126.41343999999999</v>
      </c>
      <c r="I211" s="271">
        <f>ROUND(INDEX('INPP base jul 2019'!$C$9:$N$1048576,MATCH('INPP ponderado'!$B211,'INPP base jul 2019'!$B$9:$B$1048576,0),MATCH('INPP ponderado'!I$10,'INPP base jul 2019'!$C$8:$N$8,0)),5)</f>
        <v>125.20355000000001</v>
      </c>
      <c r="J211" s="271">
        <f>ROUND(INDEX('INPP base jul 2019'!$C$9:$N$1048576,MATCH('INPP ponderado'!$B211,'INPP base jul 2019'!$B$9:$B$1048576,0),MATCH('INPP ponderado'!J$10,'INPP base jul 2019'!$C$8:$N$8,0)),5)</f>
        <v>107.26568</v>
      </c>
      <c r="K211" s="271">
        <f>ROUND(INDEX('INPP base jul 2019'!$C$9:$N$1048576,MATCH('INPP ponderado'!$B211,'INPP base jul 2019'!$B$9:$B$1048576,0),MATCH('INPP ponderado'!K$10,'INPP base jul 2019'!$C$8:$N$8,0)),5)</f>
        <v>103.66113</v>
      </c>
      <c r="L211" s="271">
        <f>ROUND(INDEX('INPP base jul 2019'!$C$9:$N$1048576,MATCH('INPP ponderado'!$B211,'INPP base jul 2019'!$B$9:$B$1048576,0),MATCH('INPP ponderado'!L$10,'INPP base jul 2019'!$C$8:$N$8,0)),5)</f>
        <v>116.04841999999999</v>
      </c>
      <c r="M211" s="271">
        <f>ROUND(INDEX('INPP base jul 2019'!$C$9:$N$1048576,MATCH('INPP ponderado'!$B211,'INPP base jul 2019'!$B$9:$B$1048576,0),MATCH('INPP ponderado'!M$10,'INPP base jul 2019'!$C$8:$N$8,0)),5)</f>
        <v>109.3927</v>
      </c>
      <c r="N211" s="271">
        <f>ROUND(INDEX('INPP base jul 2019'!$C$9:$N$1048576,MATCH('INPP ponderado'!$B211,'INPP base jul 2019'!$B$9:$B$1048576,0),MATCH('INPP ponderado'!N$10,'INPP base jul 2019'!$C$8:$N$8,0)),5)</f>
        <v>116.60715999999999</v>
      </c>
      <c r="O211" s="271">
        <f>ROUND(SUMPRODUCT($C$8:$N$8,$C211:$N211),5)</f>
        <v>118.62577</v>
      </c>
      <c r="P211" s="272"/>
    </row>
    <row r="212" spans="2:16" x14ac:dyDescent="0.3">
      <c r="B212" s="270">
        <v>45200</v>
      </c>
      <c r="C212" s="271">
        <f>ROUND(INDEX('INPP base jul 2019'!$C$9:$N$1048576,MATCH('INPP ponderado'!$B212,'INPP base jul 2019'!$B$9:$B$1048576,0),MATCH('INPP ponderado'!C$10,'INPP base jul 2019'!$C$8:$N$8,0)),5)</f>
        <v>134.76673</v>
      </c>
      <c r="D212" s="271">
        <f>ROUND(INDEX('INPP base jul 2019'!$C$9:$N$1048576,MATCH('INPP ponderado'!$B212,'INPP base jul 2019'!$B$9:$B$1048576,0),MATCH('INPP ponderado'!D$10,'INPP base jul 2019'!$C$8:$N$8,0)),5)</f>
        <v>128.39502999999999</v>
      </c>
      <c r="E212" s="271">
        <f>ROUND(INDEX('INPP base jul 2019'!$C$9:$N$1048576,MATCH('INPP ponderado'!$B212,'INPP base jul 2019'!$B$9:$B$1048576,0),MATCH('INPP ponderado'!E$10,'INPP base jul 2019'!$C$8:$N$8,0)),5)</f>
        <v>121.62397</v>
      </c>
      <c r="F212" s="271">
        <f>ROUND(INDEX('INPP base jul 2019'!$C$9:$N$1048576,MATCH('INPP ponderado'!$B212,'INPP base jul 2019'!$B$9:$B$1048576,0),MATCH('INPP ponderado'!F$10,'INPP base jul 2019'!$C$8:$N$8,0)),5)</f>
        <v>117.76071</v>
      </c>
      <c r="G212" s="271">
        <f>ROUND(INDEX('INPP base jul 2019'!$C$9:$N$1048576,MATCH('INPP ponderado'!$B212,'INPP base jul 2019'!$B$9:$B$1048576,0),MATCH('INPP ponderado'!G$10,'INPP base jul 2019'!$C$8:$N$8,0)),5)</f>
        <v>126.23347</v>
      </c>
      <c r="H212" s="271">
        <f>ROUND(INDEX('INPP base jul 2019'!$C$9:$N$1048576,MATCH('INPP ponderado'!$B212,'INPP base jul 2019'!$B$9:$B$1048576,0),MATCH('INPP ponderado'!H$10,'INPP base jul 2019'!$C$8:$N$8,0)),5)</f>
        <v>126.83416</v>
      </c>
      <c r="I212" s="271">
        <f>ROUND(INDEX('INPP base jul 2019'!$C$9:$N$1048576,MATCH('INPP ponderado'!$B212,'INPP base jul 2019'!$B$9:$B$1048576,0),MATCH('INPP ponderado'!I$10,'INPP base jul 2019'!$C$8:$N$8,0)),5)</f>
        <v>125.57802</v>
      </c>
      <c r="J212" s="271">
        <f>ROUND(INDEX('INPP base jul 2019'!$C$9:$N$1048576,MATCH('INPP ponderado'!$B212,'INPP base jul 2019'!$B$9:$B$1048576,0),MATCH('INPP ponderado'!J$10,'INPP base jul 2019'!$C$8:$N$8,0)),5)</f>
        <v>110.35071000000001</v>
      </c>
      <c r="K212" s="271">
        <f>ROUND(INDEX('INPP base jul 2019'!$C$9:$N$1048576,MATCH('INPP ponderado'!$B212,'INPP base jul 2019'!$B$9:$B$1048576,0),MATCH('INPP ponderado'!K$10,'INPP base jul 2019'!$C$8:$N$8,0)),5)</f>
        <v>106.95823</v>
      </c>
      <c r="L212" s="271">
        <f>ROUND(INDEX('INPP base jul 2019'!$C$9:$N$1048576,MATCH('INPP ponderado'!$B212,'INPP base jul 2019'!$B$9:$B$1048576,0),MATCH('INPP ponderado'!L$10,'INPP base jul 2019'!$C$8:$N$8,0)),5)</f>
        <v>116.99227</v>
      </c>
      <c r="M212" s="271">
        <f>ROUND(INDEX('INPP base jul 2019'!$C$9:$N$1048576,MATCH('INPP ponderado'!$B212,'INPP base jul 2019'!$B$9:$B$1048576,0),MATCH('INPP ponderado'!M$10,'INPP base jul 2019'!$C$8:$N$8,0)),5)</f>
        <v>111.37161999999999</v>
      </c>
      <c r="N212" s="271">
        <f>ROUND(INDEX('INPP base jul 2019'!$C$9:$N$1048576,MATCH('INPP ponderado'!$B212,'INPP base jul 2019'!$B$9:$B$1048576,0),MATCH('INPP ponderado'!N$10,'INPP base jul 2019'!$C$8:$N$8,0)),5)</f>
        <v>118.59283000000001</v>
      </c>
      <c r="O212" s="271">
        <f>ROUND(SUMPRODUCT($C$8:$N$8,$C212:$N212),5)</f>
        <v>119.92428</v>
      </c>
      <c r="P212" s="272"/>
    </row>
    <row r="213" spans="2:16" x14ac:dyDescent="0.3">
      <c r="B213" s="270">
        <v>45231</v>
      </c>
      <c r="C213" s="271">
        <f>ROUND(INDEX('INPP base jul 2019'!$C$9:$N$1048576,MATCH('INPP ponderado'!$B213,'INPP base jul 2019'!$B$9:$B$1048576,0),MATCH('INPP ponderado'!C$10,'INPP base jul 2019'!$C$8:$N$8,0)),5)</f>
        <v>134.90997999999999</v>
      </c>
      <c r="D213" s="271">
        <f>ROUND(INDEX('INPP base jul 2019'!$C$9:$N$1048576,MATCH('INPP ponderado'!$B213,'INPP base jul 2019'!$B$9:$B$1048576,0),MATCH('INPP ponderado'!D$10,'INPP base jul 2019'!$C$8:$N$8,0)),5)</f>
        <v>127.60254</v>
      </c>
      <c r="E213" s="271">
        <f>ROUND(INDEX('INPP base jul 2019'!$C$9:$N$1048576,MATCH('INPP ponderado'!$B213,'INPP base jul 2019'!$B$9:$B$1048576,0),MATCH('INPP ponderado'!E$10,'INPP base jul 2019'!$C$8:$N$8,0)),5)</f>
        <v>121.97221999999999</v>
      </c>
      <c r="F213" s="271">
        <f>ROUND(INDEX('INPP base jul 2019'!$C$9:$N$1048576,MATCH('INPP ponderado'!$B213,'INPP base jul 2019'!$B$9:$B$1048576,0),MATCH('INPP ponderado'!F$10,'INPP base jul 2019'!$C$8:$N$8,0)),5)</f>
        <v>117.31814</v>
      </c>
      <c r="G213" s="271">
        <f>ROUND(INDEX('INPP base jul 2019'!$C$9:$N$1048576,MATCH('INPP ponderado'!$B213,'INPP base jul 2019'!$B$9:$B$1048576,0),MATCH('INPP ponderado'!G$10,'INPP base jul 2019'!$C$8:$N$8,0)),5)</f>
        <v>126.03346000000001</v>
      </c>
      <c r="H213" s="271">
        <f>ROUND(INDEX('INPP base jul 2019'!$C$9:$N$1048576,MATCH('INPP ponderado'!$B213,'INPP base jul 2019'!$B$9:$B$1048576,0),MATCH('INPP ponderado'!H$10,'INPP base jul 2019'!$C$8:$N$8,0)),5)</f>
        <v>126.61429</v>
      </c>
      <c r="I213" s="271">
        <f>ROUND(INDEX('INPP base jul 2019'!$C$9:$N$1048576,MATCH('INPP ponderado'!$B213,'INPP base jul 2019'!$B$9:$B$1048576,0),MATCH('INPP ponderado'!I$10,'INPP base jul 2019'!$C$8:$N$8,0)),5)</f>
        <v>125.16038</v>
      </c>
      <c r="J213" s="271">
        <f>ROUND(INDEX('INPP base jul 2019'!$C$9:$N$1048576,MATCH('INPP ponderado'!$B213,'INPP base jul 2019'!$B$9:$B$1048576,0),MATCH('INPP ponderado'!J$10,'INPP base jul 2019'!$C$8:$N$8,0)),5)</f>
        <v>108.99609</v>
      </c>
      <c r="K213" s="271">
        <f>ROUND(INDEX('INPP base jul 2019'!$C$9:$N$1048576,MATCH('INPP ponderado'!$B213,'INPP base jul 2019'!$B$9:$B$1048576,0),MATCH('INPP ponderado'!K$10,'INPP base jul 2019'!$C$8:$N$8,0)),5)</f>
        <v>105.12836</v>
      </c>
      <c r="L213" s="271">
        <f>ROUND(INDEX('INPP base jul 2019'!$C$9:$N$1048576,MATCH('INPP ponderado'!$B213,'INPP base jul 2019'!$B$9:$B$1048576,0),MATCH('INPP ponderado'!L$10,'INPP base jul 2019'!$C$8:$N$8,0)),5)</f>
        <v>116.35128</v>
      </c>
      <c r="M213" s="271">
        <f>ROUND(INDEX('INPP base jul 2019'!$C$9:$N$1048576,MATCH('INPP ponderado'!$B213,'INPP base jul 2019'!$B$9:$B$1048576,0),MATCH('INPP ponderado'!M$10,'INPP base jul 2019'!$C$8:$N$8,0)),5)</f>
        <v>110.53812000000001</v>
      </c>
      <c r="N213" s="271">
        <f>ROUND(INDEX('INPP base jul 2019'!$C$9:$N$1048576,MATCH('INPP ponderado'!$B213,'INPP base jul 2019'!$B$9:$B$1048576,0),MATCH('INPP ponderado'!N$10,'INPP base jul 2019'!$C$8:$N$8,0)),5)</f>
        <v>117.83036</v>
      </c>
      <c r="O213" s="271">
        <f t="shared" ref="O213:O224" si="5">ROUND(SUMPRODUCT($C$8:$N$8,$C213:$N213),5)</f>
        <v>119.39621</v>
      </c>
      <c r="P213" s="272"/>
    </row>
    <row r="214" spans="2:16" x14ac:dyDescent="0.3">
      <c r="B214" s="270">
        <v>45261</v>
      </c>
      <c r="C214" s="271">
        <f>ROUND(INDEX('INPP base jul 2019'!$C$9:$N$1048576,MATCH('INPP ponderado'!$B214,'INPP base jul 2019'!$B$9:$B$1048576,0),MATCH('INPP ponderado'!C$10,'INPP base jul 2019'!$C$8:$N$8,0)),5)</f>
        <v>135.19424000000001</v>
      </c>
      <c r="D214" s="271">
        <f>ROUND(INDEX('INPP base jul 2019'!$C$9:$N$1048576,MATCH('INPP ponderado'!$B214,'INPP base jul 2019'!$B$9:$B$1048576,0),MATCH('INPP ponderado'!D$10,'INPP base jul 2019'!$C$8:$N$8,0)),5)</f>
        <v>127.59507000000001</v>
      </c>
      <c r="E214" s="271">
        <f>ROUND(INDEX('INPP base jul 2019'!$C$9:$N$1048576,MATCH('INPP ponderado'!$B214,'INPP base jul 2019'!$B$9:$B$1048576,0),MATCH('INPP ponderado'!E$10,'INPP base jul 2019'!$C$8:$N$8,0)),5)</f>
        <v>121.21038</v>
      </c>
      <c r="F214" s="271">
        <f>ROUND(INDEX('INPP base jul 2019'!$C$9:$N$1048576,MATCH('INPP ponderado'!$B214,'INPP base jul 2019'!$B$9:$B$1048576,0),MATCH('INPP ponderado'!F$10,'INPP base jul 2019'!$C$8:$N$8,0)),5)</f>
        <v>117.06864</v>
      </c>
      <c r="G214" s="271">
        <f>ROUND(INDEX('INPP base jul 2019'!$C$9:$N$1048576,MATCH('INPP ponderado'!$B214,'INPP base jul 2019'!$B$9:$B$1048576,0),MATCH('INPP ponderado'!G$10,'INPP base jul 2019'!$C$8:$N$8,0)),5)</f>
        <v>126.02076</v>
      </c>
      <c r="H214" s="271">
        <f>ROUND(INDEX('INPP base jul 2019'!$C$9:$N$1048576,MATCH('INPP ponderado'!$B214,'INPP base jul 2019'!$B$9:$B$1048576,0),MATCH('INPP ponderado'!H$10,'INPP base jul 2019'!$C$8:$N$8,0)),5)</f>
        <v>126.99903999999999</v>
      </c>
      <c r="I214" s="271">
        <f>ROUND(INDEX('INPP base jul 2019'!$C$9:$N$1048576,MATCH('INPP ponderado'!$B214,'INPP base jul 2019'!$B$9:$B$1048576,0),MATCH('INPP ponderado'!I$10,'INPP base jul 2019'!$C$8:$N$8,0)),5)</f>
        <v>125.22803999999999</v>
      </c>
      <c r="J214" s="271">
        <f>ROUND(INDEX('INPP base jul 2019'!$C$9:$N$1048576,MATCH('INPP ponderado'!$B214,'INPP base jul 2019'!$B$9:$B$1048576,0),MATCH('INPP ponderado'!J$10,'INPP base jul 2019'!$C$8:$N$8,0)),5)</f>
        <v>108.01416</v>
      </c>
      <c r="K214" s="271">
        <f>ROUND(INDEX('INPP base jul 2019'!$C$9:$N$1048576,MATCH('INPP ponderado'!$B214,'INPP base jul 2019'!$B$9:$B$1048576,0),MATCH('INPP ponderado'!K$10,'INPP base jul 2019'!$C$8:$N$8,0)),5)</f>
        <v>103.96558</v>
      </c>
      <c r="L214" s="271">
        <f>ROUND(INDEX('INPP base jul 2019'!$C$9:$N$1048576,MATCH('INPP ponderado'!$B214,'INPP base jul 2019'!$B$9:$B$1048576,0),MATCH('INPP ponderado'!L$10,'INPP base jul 2019'!$C$8:$N$8,0)),5)</f>
        <v>116.03667</v>
      </c>
      <c r="M214" s="271">
        <f>ROUND(INDEX('INPP base jul 2019'!$C$9:$N$1048576,MATCH('INPP ponderado'!$B214,'INPP base jul 2019'!$B$9:$B$1048576,0),MATCH('INPP ponderado'!M$10,'INPP base jul 2019'!$C$8:$N$8,0)),5)</f>
        <v>110.35277000000001</v>
      </c>
      <c r="N214" s="271">
        <f>ROUND(INDEX('INPP base jul 2019'!$C$9:$N$1048576,MATCH('INPP ponderado'!$B214,'INPP base jul 2019'!$B$9:$B$1048576,0),MATCH('INPP ponderado'!N$10,'INPP base jul 2019'!$C$8:$N$8,0)),5)</f>
        <v>117.26611</v>
      </c>
      <c r="O214" s="271">
        <f t="shared" si="5"/>
        <v>119.18771</v>
      </c>
      <c r="P214" s="272"/>
    </row>
    <row r="215" spans="2:16" x14ac:dyDescent="0.3">
      <c r="B215" s="270">
        <v>45292</v>
      </c>
      <c r="C215" s="271">
        <f>ROUND(INDEX('INPP base jul 2019'!$C$9:$N$1048576,MATCH('INPP ponderado'!$B215,'INPP base jul 2019'!$B$9:$B$1048576,0),MATCH('INPP ponderado'!C$10,'INPP base jul 2019'!$C$8:$N$8,0)),5)</f>
        <v>137.27781999999999</v>
      </c>
      <c r="D215" s="271">
        <f>ROUND(INDEX('INPP base jul 2019'!$C$9:$N$1048576,MATCH('INPP ponderado'!$B215,'INPP base jul 2019'!$B$9:$B$1048576,0),MATCH('INPP ponderado'!D$10,'INPP base jul 2019'!$C$8:$N$8,0)),5)</f>
        <v>127.97401000000001</v>
      </c>
      <c r="E215" s="271">
        <f>ROUND(INDEX('INPP base jul 2019'!$C$9:$N$1048576,MATCH('INPP ponderado'!$B215,'INPP base jul 2019'!$B$9:$B$1048576,0),MATCH('INPP ponderado'!E$10,'INPP base jul 2019'!$C$8:$N$8,0)),5)</f>
        <v>121.10719</v>
      </c>
      <c r="F215" s="271">
        <f>ROUND(INDEX('INPP base jul 2019'!$C$9:$N$1048576,MATCH('INPP ponderado'!$B215,'INPP base jul 2019'!$B$9:$B$1048576,0),MATCH('INPP ponderado'!F$10,'INPP base jul 2019'!$C$8:$N$8,0)),5)</f>
        <v>116.80109</v>
      </c>
      <c r="G215" s="271">
        <f>ROUND(INDEX('INPP base jul 2019'!$C$9:$N$1048576,MATCH('INPP ponderado'!$B215,'INPP base jul 2019'!$B$9:$B$1048576,0),MATCH('INPP ponderado'!G$10,'INPP base jul 2019'!$C$8:$N$8,0)),5)</f>
        <v>127.78977999999999</v>
      </c>
      <c r="H215" s="271">
        <f>ROUND(INDEX('INPP base jul 2019'!$C$9:$N$1048576,MATCH('INPP ponderado'!$B215,'INPP base jul 2019'!$B$9:$B$1048576,0),MATCH('INPP ponderado'!H$10,'INPP base jul 2019'!$C$8:$N$8,0)),5)</f>
        <v>126.93754</v>
      </c>
      <c r="I215" s="271">
        <f>ROUND(INDEX('INPP base jul 2019'!$C$9:$N$1048576,MATCH('INPP ponderado'!$B215,'INPP base jul 2019'!$B$9:$B$1048576,0),MATCH('INPP ponderado'!I$10,'INPP base jul 2019'!$C$8:$N$8,0)),5)</f>
        <v>125.91334999999999</v>
      </c>
      <c r="J215" s="271">
        <f>ROUND(INDEX('INPP base jul 2019'!$C$9:$N$1048576,MATCH('INPP ponderado'!$B215,'INPP base jul 2019'!$B$9:$B$1048576,0),MATCH('INPP ponderado'!J$10,'INPP base jul 2019'!$C$8:$N$8,0)),5)</f>
        <v>107.88498</v>
      </c>
      <c r="K215" s="271">
        <f>ROUND(INDEX('INPP base jul 2019'!$C$9:$N$1048576,MATCH('INPP ponderado'!$B215,'INPP base jul 2019'!$B$9:$B$1048576,0),MATCH('INPP ponderado'!K$10,'INPP base jul 2019'!$C$8:$N$8,0)),5)</f>
        <v>102.97638000000001</v>
      </c>
      <c r="L215" s="271">
        <f>ROUND(INDEX('INPP base jul 2019'!$C$9:$N$1048576,MATCH('INPP ponderado'!$B215,'INPP base jul 2019'!$B$9:$B$1048576,0),MATCH('INPP ponderado'!L$10,'INPP base jul 2019'!$C$8:$N$8,0)),5)</f>
        <v>115.69054</v>
      </c>
      <c r="M215" s="271">
        <f>ROUND(INDEX('INPP base jul 2019'!$C$9:$N$1048576,MATCH('INPP ponderado'!$B215,'INPP base jul 2019'!$B$9:$B$1048576,0),MATCH('INPP ponderado'!M$10,'INPP base jul 2019'!$C$8:$N$8,0)),5)</f>
        <v>110.30029</v>
      </c>
      <c r="N215" s="271">
        <f>ROUND(INDEX('INPP base jul 2019'!$C$9:$N$1048576,MATCH('INPP ponderado'!$B215,'INPP base jul 2019'!$B$9:$B$1048576,0),MATCH('INPP ponderado'!N$10,'INPP base jul 2019'!$C$8:$N$8,0)),5)</f>
        <v>116.91407</v>
      </c>
      <c r="O215" s="271">
        <f t="shared" si="5"/>
        <v>119.58790999999999</v>
      </c>
      <c r="P215" s="272"/>
    </row>
    <row r="216" spans="2:16" x14ac:dyDescent="0.3">
      <c r="B216" s="270">
        <v>45323</v>
      </c>
      <c r="C216" s="271">
        <f>ROUND(INDEX('INPP base jul 2019'!$C$9:$N$1048576,MATCH('INPP ponderado'!$B216,'INPP base jul 2019'!$B$9:$B$1048576,0),MATCH('INPP ponderado'!C$10,'INPP base jul 2019'!$C$8:$N$8,0)),5)</f>
        <v>138.13672</v>
      </c>
      <c r="D216" s="271">
        <f>ROUND(INDEX('INPP base jul 2019'!$C$9:$N$1048576,MATCH('INPP ponderado'!$B216,'INPP base jul 2019'!$B$9:$B$1048576,0),MATCH('INPP ponderado'!D$10,'INPP base jul 2019'!$C$8:$N$8,0)),5)</f>
        <v>127.90940999999999</v>
      </c>
      <c r="E216" s="271">
        <f>ROUND(INDEX('INPP base jul 2019'!$C$9:$N$1048576,MATCH('INPP ponderado'!$B216,'INPP base jul 2019'!$B$9:$B$1048576,0),MATCH('INPP ponderado'!E$10,'INPP base jul 2019'!$C$8:$N$8,0)),5)</f>
        <v>122.05192</v>
      </c>
      <c r="F216" s="271">
        <f>ROUND(INDEX('INPP base jul 2019'!$C$9:$N$1048576,MATCH('INPP ponderado'!$B216,'INPP base jul 2019'!$B$9:$B$1048576,0),MATCH('INPP ponderado'!F$10,'INPP base jul 2019'!$C$8:$N$8,0)),5)</f>
        <v>117.02511</v>
      </c>
      <c r="G216" s="271">
        <f>ROUND(INDEX('INPP base jul 2019'!$C$9:$N$1048576,MATCH('INPP ponderado'!$B216,'INPP base jul 2019'!$B$9:$B$1048576,0),MATCH('INPP ponderado'!G$10,'INPP base jul 2019'!$C$8:$N$8,0)),5)</f>
        <v>128.81104999999999</v>
      </c>
      <c r="H216" s="271">
        <f>ROUND(INDEX('INPP base jul 2019'!$C$9:$N$1048576,MATCH('INPP ponderado'!$B216,'INPP base jul 2019'!$B$9:$B$1048576,0),MATCH('INPP ponderado'!H$10,'INPP base jul 2019'!$C$8:$N$8,0)),5)</f>
        <v>126.9956</v>
      </c>
      <c r="I216" s="271">
        <f>ROUND(INDEX('INPP base jul 2019'!$C$9:$N$1048576,MATCH('INPP ponderado'!$B216,'INPP base jul 2019'!$B$9:$B$1048576,0),MATCH('INPP ponderado'!I$10,'INPP base jul 2019'!$C$8:$N$8,0)),5)</f>
        <v>125.68517</v>
      </c>
      <c r="J216" s="271">
        <f>ROUND(INDEX('INPP base jul 2019'!$C$9:$N$1048576,MATCH('INPP ponderado'!$B216,'INPP base jul 2019'!$B$9:$B$1048576,0),MATCH('INPP ponderado'!J$10,'INPP base jul 2019'!$C$8:$N$8,0)),5)</f>
        <v>108.16952000000001</v>
      </c>
      <c r="K216" s="271">
        <f>ROUND(INDEX('INPP base jul 2019'!$C$9:$N$1048576,MATCH('INPP ponderado'!$B216,'INPP base jul 2019'!$B$9:$B$1048576,0),MATCH('INPP ponderado'!K$10,'INPP base jul 2019'!$C$8:$N$8,0)),5)</f>
        <v>103.65352</v>
      </c>
      <c r="L216" s="271">
        <f>ROUND(INDEX('INPP base jul 2019'!$C$9:$N$1048576,MATCH('INPP ponderado'!$B216,'INPP base jul 2019'!$B$9:$B$1048576,0),MATCH('INPP ponderado'!L$10,'INPP base jul 2019'!$C$8:$N$8,0)),5)</f>
        <v>116.69534</v>
      </c>
      <c r="M216" s="271">
        <f>ROUND(INDEX('INPP base jul 2019'!$C$9:$N$1048576,MATCH('INPP ponderado'!$B216,'INPP base jul 2019'!$B$9:$B$1048576,0),MATCH('INPP ponderado'!M$10,'INPP base jul 2019'!$C$8:$N$8,0)),5)</f>
        <v>110.78288999999999</v>
      </c>
      <c r="N216" s="271">
        <f>ROUND(INDEX('INPP base jul 2019'!$C$9:$N$1048576,MATCH('INPP ponderado'!$B216,'INPP base jul 2019'!$B$9:$B$1048576,0),MATCH('INPP ponderado'!N$10,'INPP base jul 2019'!$C$8:$N$8,0)),5)</f>
        <v>117.61266000000001</v>
      </c>
      <c r="O216" s="271">
        <f t="shared" si="5"/>
        <v>120.18232</v>
      </c>
      <c r="P216" s="272"/>
    </row>
    <row r="217" spans="2:16" x14ac:dyDescent="0.3">
      <c r="B217" s="270">
        <v>45352</v>
      </c>
      <c r="C217" s="271">
        <f>ROUND(INDEX('INPP base jul 2019'!$C$9:$N$1048576,MATCH('INPP ponderado'!$B217,'INPP base jul 2019'!$B$9:$B$1048576,0),MATCH('INPP ponderado'!C$10,'INPP base jul 2019'!$C$8:$N$8,0)),5)</f>
        <v>138.2698</v>
      </c>
      <c r="D217" s="271">
        <f>ROUND(INDEX('INPP base jul 2019'!$C$9:$N$1048576,MATCH('INPP ponderado'!$B217,'INPP base jul 2019'!$B$9:$B$1048576,0),MATCH('INPP ponderado'!D$10,'INPP base jul 2019'!$C$8:$N$8,0)),5)</f>
        <v>127.90680999999999</v>
      </c>
      <c r="E217" s="271">
        <f>ROUND(INDEX('INPP base jul 2019'!$C$9:$N$1048576,MATCH('INPP ponderado'!$B217,'INPP base jul 2019'!$B$9:$B$1048576,0),MATCH('INPP ponderado'!E$10,'INPP base jul 2019'!$C$8:$N$8,0)),5)</f>
        <v>121.60243</v>
      </c>
      <c r="F217" s="271">
        <f>ROUND(INDEX('INPP base jul 2019'!$C$9:$N$1048576,MATCH('INPP ponderado'!$B217,'INPP base jul 2019'!$B$9:$B$1048576,0),MATCH('INPP ponderado'!F$10,'INPP base jul 2019'!$C$8:$N$8,0)),5)</f>
        <v>117.19264</v>
      </c>
      <c r="G217" s="271">
        <f>ROUND(INDEX('INPP base jul 2019'!$C$9:$N$1048576,MATCH('INPP ponderado'!$B217,'INPP base jul 2019'!$B$9:$B$1048576,0),MATCH('INPP ponderado'!G$10,'INPP base jul 2019'!$C$8:$N$8,0)),5)</f>
        <v>129.46276</v>
      </c>
      <c r="H217" s="271">
        <f>ROUND(INDEX('INPP base jul 2019'!$C$9:$N$1048576,MATCH('INPP ponderado'!$B217,'INPP base jul 2019'!$B$9:$B$1048576,0),MATCH('INPP ponderado'!H$10,'INPP base jul 2019'!$C$8:$N$8,0)),5)</f>
        <v>129.47776999999999</v>
      </c>
      <c r="I217" s="271">
        <f>ROUND(INDEX('INPP base jul 2019'!$C$9:$N$1048576,MATCH('INPP ponderado'!$B217,'INPP base jul 2019'!$B$9:$B$1048576,0),MATCH('INPP ponderado'!I$10,'INPP base jul 2019'!$C$8:$N$8,0)),5)</f>
        <v>125.41826</v>
      </c>
      <c r="J217" s="271">
        <f>ROUND(INDEX('INPP base jul 2019'!$C$9:$N$1048576,MATCH('INPP ponderado'!$B217,'INPP base jul 2019'!$B$9:$B$1048576,0),MATCH('INPP ponderado'!J$10,'INPP base jul 2019'!$C$8:$N$8,0)),5)</f>
        <v>107.74504</v>
      </c>
      <c r="K217" s="271">
        <f>ROUND(INDEX('INPP base jul 2019'!$C$9:$N$1048576,MATCH('INPP ponderado'!$B217,'INPP base jul 2019'!$B$9:$B$1048576,0),MATCH('INPP ponderado'!K$10,'INPP base jul 2019'!$C$8:$N$8,0)),5)</f>
        <v>102.41654</v>
      </c>
      <c r="L217" s="271">
        <f>ROUND(INDEX('INPP base jul 2019'!$C$9:$N$1048576,MATCH('INPP ponderado'!$B217,'INPP base jul 2019'!$B$9:$B$1048576,0),MATCH('INPP ponderado'!L$10,'INPP base jul 2019'!$C$8:$N$8,0)),5)</f>
        <v>116.28015000000001</v>
      </c>
      <c r="M217" s="271">
        <f>ROUND(INDEX('INPP base jul 2019'!$C$9:$N$1048576,MATCH('INPP ponderado'!$B217,'INPP base jul 2019'!$B$9:$B$1048576,0),MATCH('INPP ponderado'!M$10,'INPP base jul 2019'!$C$8:$N$8,0)),5)</f>
        <v>110.43688</v>
      </c>
      <c r="N217" s="271">
        <f>ROUND(INDEX('INPP base jul 2019'!$C$9:$N$1048576,MATCH('INPP ponderado'!$B217,'INPP base jul 2019'!$B$9:$B$1048576,0),MATCH('INPP ponderado'!N$10,'INPP base jul 2019'!$C$8:$N$8,0)),5)</f>
        <v>117.98739999999999</v>
      </c>
      <c r="O217" s="271">
        <f t="shared" si="5"/>
        <v>120.09044</v>
      </c>
      <c r="P217" s="272"/>
    </row>
    <row r="218" spans="2:16" x14ac:dyDescent="0.3">
      <c r="B218" s="270">
        <v>45383</v>
      </c>
      <c r="C218" s="271">
        <f>ROUND(INDEX('INPP base jul 2019'!$C$9:$N$1048576,MATCH('INPP ponderado'!$B218,'INPP base jul 2019'!$B$9:$B$1048576,0),MATCH('INPP ponderado'!C$10,'INPP base jul 2019'!$C$8:$N$8,0)),5)</f>
        <v>138.11946</v>
      </c>
      <c r="D218" s="271">
        <f>ROUND(INDEX('INPP base jul 2019'!$C$9:$N$1048576,MATCH('INPP ponderado'!$B218,'INPP base jul 2019'!$B$9:$B$1048576,0),MATCH('INPP ponderado'!D$10,'INPP base jul 2019'!$C$8:$N$8,0)),5)</f>
        <v>126.67024000000001</v>
      </c>
      <c r="E218" s="271">
        <f>ROUND(INDEX('INPP base jul 2019'!$C$9:$N$1048576,MATCH('INPP ponderado'!$B218,'INPP base jul 2019'!$B$9:$B$1048576,0),MATCH('INPP ponderado'!E$10,'INPP base jul 2019'!$C$8:$N$8,0)),5)</f>
        <v>121.82391</v>
      </c>
      <c r="F218" s="271">
        <f>ROUND(INDEX('INPP base jul 2019'!$C$9:$N$1048576,MATCH('INPP ponderado'!$B218,'INPP base jul 2019'!$B$9:$B$1048576,0),MATCH('INPP ponderado'!F$10,'INPP base jul 2019'!$C$8:$N$8,0)),5)</f>
        <v>117.22487</v>
      </c>
      <c r="G218" s="271">
        <f>ROUND(INDEX('INPP base jul 2019'!$C$9:$N$1048576,MATCH('INPP ponderado'!$B218,'INPP base jul 2019'!$B$9:$B$1048576,0),MATCH('INPP ponderado'!G$10,'INPP base jul 2019'!$C$8:$N$8,0)),5)</f>
        <v>129.63432</v>
      </c>
      <c r="H218" s="271">
        <f>ROUND(INDEX('INPP base jul 2019'!$C$9:$N$1048576,MATCH('INPP ponderado'!$B218,'INPP base jul 2019'!$B$9:$B$1048576,0),MATCH('INPP ponderado'!H$10,'INPP base jul 2019'!$C$8:$N$8,0)),5)</f>
        <v>132.50592</v>
      </c>
      <c r="I218" s="271">
        <f>ROUND(INDEX('INPP base jul 2019'!$C$9:$N$1048576,MATCH('INPP ponderado'!$B218,'INPP base jul 2019'!$B$9:$B$1048576,0),MATCH('INPP ponderado'!I$10,'INPP base jul 2019'!$C$8:$N$8,0)),5)</f>
        <v>125.26665</v>
      </c>
      <c r="J218" s="271">
        <f>ROUND(INDEX('INPP base jul 2019'!$C$9:$N$1048576,MATCH('INPP ponderado'!$B218,'INPP base jul 2019'!$B$9:$B$1048576,0),MATCH('INPP ponderado'!J$10,'INPP base jul 2019'!$C$8:$N$8,0)),5)</f>
        <v>107.66207</v>
      </c>
      <c r="K218" s="271">
        <f>ROUND(INDEX('INPP base jul 2019'!$C$9:$N$1048576,MATCH('INPP ponderado'!$B218,'INPP base jul 2019'!$B$9:$B$1048576,0),MATCH('INPP ponderado'!K$10,'INPP base jul 2019'!$C$8:$N$8,0)),5)</f>
        <v>102.30157</v>
      </c>
      <c r="L218" s="271">
        <f>ROUND(INDEX('INPP base jul 2019'!$C$9:$N$1048576,MATCH('INPP ponderado'!$B218,'INPP base jul 2019'!$B$9:$B$1048576,0),MATCH('INPP ponderado'!L$10,'INPP base jul 2019'!$C$8:$N$8,0)),5)</f>
        <v>116.63003999999999</v>
      </c>
      <c r="M218" s="271">
        <f>ROUND(INDEX('INPP base jul 2019'!$C$9:$N$1048576,MATCH('INPP ponderado'!$B218,'INPP base jul 2019'!$B$9:$B$1048576,0),MATCH('INPP ponderado'!M$10,'INPP base jul 2019'!$C$8:$N$8,0)),5)</f>
        <v>110.68128</v>
      </c>
      <c r="N218" s="271">
        <f>ROUND(INDEX('INPP base jul 2019'!$C$9:$N$1048576,MATCH('INPP ponderado'!$B218,'INPP base jul 2019'!$B$9:$B$1048576,0),MATCH('INPP ponderado'!N$10,'INPP base jul 2019'!$C$8:$N$8,0)),5)</f>
        <v>119.05898000000001</v>
      </c>
      <c r="O218" s="271">
        <f t="shared" si="5"/>
        <v>120.35356</v>
      </c>
      <c r="P218" s="272"/>
    </row>
    <row r="219" spans="2:16" x14ac:dyDescent="0.3">
      <c r="B219" s="270">
        <v>45413</v>
      </c>
      <c r="C219" s="271">
        <f>ROUND(INDEX('INPP base jul 2019'!$C$9:$N$1048576,MATCH('INPP ponderado'!$B219,'INPP base jul 2019'!$B$9:$B$1048576,0),MATCH('INPP ponderado'!C$10,'INPP base jul 2019'!$C$8:$N$8,0)),5)</f>
        <v>138.37805</v>
      </c>
      <c r="D219" s="271">
        <f>ROUND(INDEX('INPP base jul 2019'!$C$9:$N$1048576,MATCH('INPP ponderado'!$B219,'INPP base jul 2019'!$B$9:$B$1048576,0),MATCH('INPP ponderado'!D$10,'INPP base jul 2019'!$C$8:$N$8,0)),5)</f>
        <v>127.00017</v>
      </c>
      <c r="E219" s="271">
        <f>ROUND(INDEX('INPP base jul 2019'!$C$9:$N$1048576,MATCH('INPP ponderado'!$B219,'INPP base jul 2019'!$B$9:$B$1048576,0),MATCH('INPP ponderado'!E$10,'INPP base jul 2019'!$C$8:$N$8,0)),5)</f>
        <v>121.91893</v>
      </c>
      <c r="F219" s="271">
        <f>ROUND(INDEX('INPP base jul 2019'!$C$9:$N$1048576,MATCH('INPP ponderado'!$B219,'INPP base jul 2019'!$B$9:$B$1048576,0),MATCH('INPP ponderado'!F$10,'INPP base jul 2019'!$C$8:$N$8,0)),5)</f>
        <v>117.51085999999999</v>
      </c>
      <c r="G219" s="271">
        <f>ROUND(INDEX('INPP base jul 2019'!$C$9:$N$1048576,MATCH('INPP ponderado'!$B219,'INPP base jul 2019'!$B$9:$B$1048576,0),MATCH('INPP ponderado'!G$10,'INPP base jul 2019'!$C$8:$N$8,0)),5)</f>
        <v>130.15575999999999</v>
      </c>
      <c r="H219" s="271">
        <f>ROUND(INDEX('INPP base jul 2019'!$C$9:$N$1048576,MATCH('INPP ponderado'!$B219,'INPP base jul 2019'!$B$9:$B$1048576,0),MATCH('INPP ponderado'!H$10,'INPP base jul 2019'!$C$8:$N$8,0)),5)</f>
        <v>134.71307999999999</v>
      </c>
      <c r="I219" s="271">
        <f>ROUND(INDEX('INPP base jul 2019'!$C$9:$N$1048576,MATCH('INPP ponderado'!$B219,'INPP base jul 2019'!$B$9:$B$1048576,0),MATCH('INPP ponderado'!I$10,'INPP base jul 2019'!$C$8:$N$8,0)),5)</f>
        <v>125.99227</v>
      </c>
      <c r="J219" s="271">
        <f>ROUND(INDEX('INPP base jul 2019'!$C$9:$N$1048576,MATCH('INPP ponderado'!$B219,'INPP base jul 2019'!$B$9:$B$1048576,0),MATCH('INPP ponderado'!J$10,'INPP base jul 2019'!$C$8:$N$8,0)),5)</f>
        <v>108.33044</v>
      </c>
      <c r="K219" s="271">
        <f>ROUND(INDEX('INPP base jul 2019'!$C$9:$N$1048576,MATCH('INPP ponderado'!$B219,'INPP base jul 2019'!$B$9:$B$1048576,0),MATCH('INPP ponderado'!K$10,'INPP base jul 2019'!$C$8:$N$8,0)),5)</f>
        <v>103.97528</v>
      </c>
      <c r="L219" s="271">
        <f>ROUND(INDEX('INPP base jul 2019'!$C$9:$N$1048576,MATCH('INPP ponderado'!$B219,'INPP base jul 2019'!$B$9:$B$1048576,0),MATCH('INPP ponderado'!L$10,'INPP base jul 2019'!$C$8:$N$8,0)),5)</f>
        <v>116.84068000000001</v>
      </c>
      <c r="M219" s="271">
        <f>ROUND(INDEX('INPP base jul 2019'!$C$9:$N$1048576,MATCH('INPP ponderado'!$B219,'INPP base jul 2019'!$B$9:$B$1048576,0),MATCH('INPP ponderado'!M$10,'INPP base jul 2019'!$C$8:$N$8,0)),5)</f>
        <v>111.1203</v>
      </c>
      <c r="N219" s="271">
        <f>ROUND(INDEX('INPP base jul 2019'!$C$9:$N$1048576,MATCH('INPP ponderado'!$B219,'INPP base jul 2019'!$B$9:$B$1048576,0),MATCH('INPP ponderado'!N$10,'INPP base jul 2019'!$C$8:$N$8,0)),5)</f>
        <v>119.25530000000001</v>
      </c>
      <c r="O219" s="271">
        <f t="shared" si="5"/>
        <v>120.95234000000001</v>
      </c>
      <c r="P219" s="272"/>
    </row>
    <row r="220" spans="2:16" x14ac:dyDescent="0.3">
      <c r="B220" s="270">
        <v>45444</v>
      </c>
      <c r="C220" s="271">
        <f>ROUND(INDEX('INPP base jul 2019'!$C$9:$N$1048576,MATCH('INPP ponderado'!$B220,'INPP base jul 2019'!$B$9:$B$1048576,0),MATCH('INPP ponderado'!C$10,'INPP base jul 2019'!$C$8:$N$8,0)),5)</f>
        <v>139.04080999999999</v>
      </c>
      <c r="D220" s="271">
        <f>ROUND(INDEX('INPP base jul 2019'!$C$9:$N$1048576,MATCH('INPP ponderado'!$B220,'INPP base jul 2019'!$B$9:$B$1048576,0),MATCH('INPP ponderado'!D$10,'INPP base jul 2019'!$C$8:$N$8,0)),5)</f>
        <v>127.14241</v>
      </c>
      <c r="E220" s="271">
        <f>ROUND(INDEX('INPP base jul 2019'!$C$9:$N$1048576,MATCH('INPP ponderado'!$B220,'INPP base jul 2019'!$B$9:$B$1048576,0),MATCH('INPP ponderado'!E$10,'INPP base jul 2019'!$C$8:$N$8,0)),5)</f>
        <v>124.01012</v>
      </c>
      <c r="F220" s="271">
        <f>ROUND(INDEX('INPP base jul 2019'!$C$9:$N$1048576,MATCH('INPP ponderado'!$B220,'INPP base jul 2019'!$B$9:$B$1048576,0),MATCH('INPP ponderado'!F$10,'INPP base jul 2019'!$C$8:$N$8,0)),5)</f>
        <v>119.31941</v>
      </c>
      <c r="G220" s="271">
        <f>ROUND(INDEX('INPP base jul 2019'!$C$9:$N$1048576,MATCH('INPP ponderado'!$B220,'INPP base jul 2019'!$B$9:$B$1048576,0),MATCH('INPP ponderado'!G$10,'INPP base jul 2019'!$C$8:$N$8,0)),5)</f>
        <v>130.88535999999999</v>
      </c>
      <c r="H220" s="271">
        <f>ROUND(INDEX('INPP base jul 2019'!$C$9:$N$1048576,MATCH('INPP ponderado'!$B220,'INPP base jul 2019'!$B$9:$B$1048576,0),MATCH('INPP ponderado'!H$10,'INPP base jul 2019'!$C$8:$N$8,0)),5)</f>
        <v>138.16263000000001</v>
      </c>
      <c r="I220" s="271">
        <f>ROUND(INDEX('INPP base jul 2019'!$C$9:$N$1048576,MATCH('INPP ponderado'!$B220,'INPP base jul 2019'!$B$9:$B$1048576,0),MATCH('INPP ponderado'!I$10,'INPP base jul 2019'!$C$8:$N$8,0)),5)</f>
        <v>127.84134</v>
      </c>
      <c r="J220" s="271">
        <f>ROUND(INDEX('INPP base jul 2019'!$C$9:$N$1048576,MATCH('INPP ponderado'!$B220,'INPP base jul 2019'!$B$9:$B$1048576,0),MATCH('INPP ponderado'!J$10,'INPP base jul 2019'!$C$8:$N$8,0)),5)</f>
        <v>112.52661000000001</v>
      </c>
      <c r="K220" s="271">
        <f>ROUND(INDEX('INPP base jul 2019'!$C$9:$N$1048576,MATCH('INPP ponderado'!$B220,'INPP base jul 2019'!$B$9:$B$1048576,0),MATCH('INPP ponderado'!K$10,'INPP base jul 2019'!$C$8:$N$8,0)),5)</f>
        <v>108.48654000000001</v>
      </c>
      <c r="L220" s="271">
        <f>ROUND(INDEX('INPP base jul 2019'!$C$9:$N$1048576,MATCH('INPP ponderado'!$B220,'INPP base jul 2019'!$B$9:$B$1048576,0),MATCH('INPP ponderado'!L$10,'INPP base jul 2019'!$C$8:$N$8,0)),5)</f>
        <v>119.16121</v>
      </c>
      <c r="M220" s="271">
        <f>ROUND(INDEX('INPP base jul 2019'!$C$9:$N$1048576,MATCH('INPP ponderado'!$B220,'INPP base jul 2019'!$B$9:$B$1048576,0),MATCH('INPP ponderado'!M$10,'INPP base jul 2019'!$C$8:$N$8,0)),5)</f>
        <v>114.39668</v>
      </c>
      <c r="N220" s="271">
        <f>ROUND(INDEX('INPP base jul 2019'!$C$9:$N$1048576,MATCH('INPP ponderado'!$B220,'INPP base jul 2019'!$B$9:$B$1048576,0),MATCH('INPP ponderado'!N$10,'INPP base jul 2019'!$C$8:$N$8,0)),5)</f>
        <v>122.11077</v>
      </c>
      <c r="O220" s="271">
        <f t="shared" si="5"/>
        <v>123.42528</v>
      </c>
      <c r="P220" s="272"/>
    </row>
    <row r="221" spans="2:16" x14ac:dyDescent="0.3">
      <c r="B221" s="270">
        <v>45474</v>
      </c>
      <c r="C221" s="271">
        <f>ROUND(INDEX('INPP base jul 2019'!$C$9:$N$1048576,MATCH('INPP ponderado'!$B221,'INPP base jul 2019'!$B$9:$B$1048576,0),MATCH('INPP ponderado'!C$10,'INPP base jul 2019'!$C$8:$N$8,0)),5)</f>
        <v>139.19459000000001</v>
      </c>
      <c r="D221" s="271">
        <f>ROUND(INDEX('INPP base jul 2019'!$C$9:$N$1048576,MATCH('INPP ponderado'!$B221,'INPP base jul 2019'!$B$9:$B$1048576,0),MATCH('INPP ponderado'!D$10,'INPP base jul 2019'!$C$8:$N$8,0)),5)</f>
        <v>127.28216999999999</v>
      </c>
      <c r="E221" s="271">
        <f>ROUND(INDEX('INPP base jul 2019'!$C$9:$N$1048576,MATCH('INPP ponderado'!$B221,'INPP base jul 2019'!$B$9:$B$1048576,0),MATCH('INPP ponderado'!E$10,'INPP base jul 2019'!$C$8:$N$8,0)),5)</f>
        <v>124.47515</v>
      </c>
      <c r="F221" s="271">
        <f>ROUND(INDEX('INPP base jul 2019'!$C$9:$N$1048576,MATCH('INPP ponderado'!$B221,'INPP base jul 2019'!$B$9:$B$1048576,0),MATCH('INPP ponderado'!F$10,'INPP base jul 2019'!$C$8:$N$8,0)),5)</f>
        <v>119.41755999999999</v>
      </c>
      <c r="G221" s="271">
        <f>ROUND(INDEX('INPP base jul 2019'!$C$9:$N$1048576,MATCH('INPP ponderado'!$B221,'INPP base jul 2019'!$B$9:$B$1048576,0),MATCH('INPP ponderado'!G$10,'INPP base jul 2019'!$C$8:$N$8,0)),5)</f>
        <v>131.19121999999999</v>
      </c>
      <c r="H221" s="271">
        <f>ROUND(INDEX('INPP base jul 2019'!$C$9:$N$1048576,MATCH('INPP ponderado'!$B221,'INPP base jul 2019'!$B$9:$B$1048576,0),MATCH('INPP ponderado'!H$10,'INPP base jul 2019'!$C$8:$N$8,0)),5)</f>
        <v>138.82095000000001</v>
      </c>
      <c r="I221" s="271">
        <f>ROUND(INDEX('INPP base jul 2019'!$C$9:$N$1048576,MATCH('INPP ponderado'!$B221,'INPP base jul 2019'!$B$9:$B$1048576,0),MATCH('INPP ponderado'!I$10,'INPP base jul 2019'!$C$8:$N$8,0)),5)</f>
        <v>127.75609</v>
      </c>
      <c r="J221" s="271">
        <f>ROUND(INDEX('INPP base jul 2019'!$C$9:$N$1048576,MATCH('INPP ponderado'!$B221,'INPP base jul 2019'!$B$9:$B$1048576,0),MATCH('INPP ponderado'!J$10,'INPP base jul 2019'!$C$8:$N$8,0)),5)</f>
        <v>113.10289</v>
      </c>
      <c r="K221" s="271">
        <f>ROUND(INDEX('INPP base jul 2019'!$C$9:$N$1048576,MATCH('INPP ponderado'!$B221,'INPP base jul 2019'!$B$9:$B$1048576,0),MATCH('INPP ponderado'!K$10,'INPP base jul 2019'!$C$8:$N$8,0)),5)</f>
        <v>108.67488</v>
      </c>
      <c r="L221" s="271">
        <f>ROUND(INDEX('INPP base jul 2019'!$C$9:$N$1048576,MATCH('INPP ponderado'!$B221,'INPP base jul 2019'!$B$9:$B$1048576,0),MATCH('INPP ponderado'!L$10,'INPP base jul 2019'!$C$8:$N$8,0)),5)</f>
        <v>119.29092</v>
      </c>
      <c r="M221" s="271">
        <f>ROUND(INDEX('INPP base jul 2019'!$C$9:$N$1048576,MATCH('INPP ponderado'!$B221,'INPP base jul 2019'!$B$9:$B$1048576,0),MATCH('INPP ponderado'!M$10,'INPP base jul 2019'!$C$8:$N$8,0)),5)</f>
        <v>114.55289999999999</v>
      </c>
      <c r="N221" s="271">
        <f>ROUND(INDEX('INPP base jul 2019'!$C$9:$N$1048576,MATCH('INPP ponderado'!$B221,'INPP base jul 2019'!$B$9:$B$1048576,0),MATCH('INPP ponderado'!N$10,'INPP base jul 2019'!$C$8:$N$8,0)),5)</f>
        <v>122.93926</v>
      </c>
      <c r="O221" s="271">
        <f t="shared" si="5"/>
        <v>123.65729</v>
      </c>
      <c r="P221" s="272"/>
    </row>
    <row r="222" spans="2:16" x14ac:dyDescent="0.3">
      <c r="B222" s="270">
        <v>45505</v>
      </c>
      <c r="C222" s="271">
        <f>ROUND(INDEX('INPP base jul 2019'!$C$9:$N$1048576,MATCH('INPP ponderado'!$B222,'INPP base jul 2019'!$B$9:$B$1048576,0),MATCH('INPP ponderado'!C$10,'INPP base jul 2019'!$C$8:$N$8,0)),5)</f>
        <v>139.54868999999999</v>
      </c>
      <c r="D222" s="271">
        <f>ROUND(INDEX('INPP base jul 2019'!$C$9:$N$1048576,MATCH('INPP ponderado'!$B222,'INPP base jul 2019'!$B$9:$B$1048576,0),MATCH('INPP ponderado'!D$10,'INPP base jul 2019'!$C$8:$N$8,0)),5)</f>
        <v>127.70939</v>
      </c>
      <c r="E222" s="271">
        <f>ROUND(INDEX('INPP base jul 2019'!$C$9:$N$1048576,MATCH('INPP ponderado'!$B222,'INPP base jul 2019'!$B$9:$B$1048576,0),MATCH('INPP ponderado'!E$10,'INPP base jul 2019'!$C$8:$N$8,0)),5)</f>
        <v>124.86257999999999</v>
      </c>
      <c r="F222" s="271">
        <f>ROUND(INDEX('INPP base jul 2019'!$C$9:$N$1048576,MATCH('INPP ponderado'!$B222,'INPP base jul 2019'!$B$9:$B$1048576,0),MATCH('INPP ponderado'!F$10,'INPP base jul 2019'!$C$8:$N$8,0)),5)</f>
        <v>120.53261999999999</v>
      </c>
      <c r="G222" s="271">
        <f>ROUND(INDEX('INPP base jul 2019'!$C$9:$N$1048576,MATCH('INPP ponderado'!$B222,'INPP base jul 2019'!$B$9:$B$1048576,0),MATCH('INPP ponderado'!G$10,'INPP base jul 2019'!$C$8:$N$8,0)),5)</f>
        <v>131.92743999999999</v>
      </c>
      <c r="H222" s="271">
        <f>ROUND(INDEX('INPP base jul 2019'!$C$9:$N$1048576,MATCH('INPP ponderado'!$B222,'INPP base jul 2019'!$B$9:$B$1048576,0),MATCH('INPP ponderado'!H$10,'INPP base jul 2019'!$C$8:$N$8,0)),5)</f>
        <v>141.74432999999999</v>
      </c>
      <c r="I222" s="271">
        <f>ROUND(INDEX('INPP base jul 2019'!$C$9:$N$1048576,MATCH('INPP ponderado'!$B222,'INPP base jul 2019'!$B$9:$B$1048576,0),MATCH('INPP ponderado'!I$10,'INPP base jul 2019'!$C$8:$N$8,0)),5)</f>
        <v>129.05389</v>
      </c>
      <c r="J222" s="271">
        <f>ROUND(INDEX('INPP base jul 2019'!$C$9:$N$1048576,MATCH('INPP ponderado'!$B222,'INPP base jul 2019'!$B$9:$B$1048576,0),MATCH('INPP ponderado'!J$10,'INPP base jul 2019'!$C$8:$N$8,0)),5)</f>
        <v>116.62609</v>
      </c>
      <c r="K222" s="271">
        <f>ROUND(INDEX('INPP base jul 2019'!$C$9:$N$1048576,MATCH('INPP ponderado'!$B222,'INPP base jul 2019'!$B$9:$B$1048576,0),MATCH('INPP ponderado'!K$10,'INPP base jul 2019'!$C$8:$N$8,0)),5)</f>
        <v>112.01787</v>
      </c>
      <c r="L222" s="271">
        <f>ROUND(INDEX('INPP base jul 2019'!$C$9:$N$1048576,MATCH('INPP ponderado'!$B222,'INPP base jul 2019'!$B$9:$B$1048576,0),MATCH('INPP ponderado'!L$10,'INPP base jul 2019'!$C$8:$N$8,0)),5)</f>
        <v>120.80771</v>
      </c>
      <c r="M222" s="271">
        <f>ROUND(INDEX('INPP base jul 2019'!$C$9:$N$1048576,MATCH('INPP ponderado'!$B222,'INPP base jul 2019'!$B$9:$B$1048576,0),MATCH('INPP ponderado'!M$10,'INPP base jul 2019'!$C$8:$N$8,0)),5)</f>
        <v>116.57698000000001</v>
      </c>
      <c r="N222" s="271">
        <f>ROUND(INDEX('INPP base jul 2019'!$C$9:$N$1048576,MATCH('INPP ponderado'!$B222,'INPP base jul 2019'!$B$9:$B$1048576,0),MATCH('INPP ponderado'!N$10,'INPP base jul 2019'!$C$8:$N$8,0)),5)</f>
        <v>124.66846</v>
      </c>
      <c r="O222" s="271">
        <f t="shared" si="5"/>
        <v>125.25976</v>
      </c>
      <c r="P222" s="272"/>
    </row>
    <row r="223" spans="2:16" x14ac:dyDescent="0.3">
      <c r="B223" s="270">
        <v>45536</v>
      </c>
      <c r="C223" s="271">
        <f>ROUND(INDEX('INPP base jul 2019'!$C$9:$N$1048576,MATCH('INPP ponderado'!$B223,'INPP base jul 2019'!$B$9:$B$1048576,0),MATCH('INPP ponderado'!C$10,'INPP base jul 2019'!$C$8:$N$8,0)),5)</f>
        <v>140.39406</v>
      </c>
      <c r="D223" s="271">
        <f>ROUND(INDEX('INPP base jul 2019'!$C$9:$N$1048576,MATCH('INPP ponderado'!$B223,'INPP base jul 2019'!$B$9:$B$1048576,0),MATCH('INPP ponderado'!D$10,'INPP base jul 2019'!$C$8:$N$8,0)),5)</f>
        <v>131.37812</v>
      </c>
      <c r="E223" s="271">
        <f>ROUND(INDEX('INPP base jul 2019'!$C$9:$N$1048576,MATCH('INPP ponderado'!$B223,'INPP base jul 2019'!$B$9:$B$1048576,0),MATCH('INPP ponderado'!E$10,'INPP base jul 2019'!$C$8:$N$8,0)),5)</f>
        <v>126.03018</v>
      </c>
      <c r="F223" s="271">
        <f>ROUND(INDEX('INPP base jul 2019'!$C$9:$N$1048576,MATCH('INPP ponderado'!$B223,'INPP base jul 2019'!$B$9:$B$1048576,0),MATCH('INPP ponderado'!F$10,'INPP base jul 2019'!$C$8:$N$8,0)),5)</f>
        <v>121.58962</v>
      </c>
      <c r="G223" s="271">
        <f>ROUND(INDEX('INPP base jul 2019'!$C$9:$N$1048576,MATCH('INPP ponderado'!$B223,'INPP base jul 2019'!$B$9:$B$1048576,0),MATCH('INPP ponderado'!G$10,'INPP base jul 2019'!$C$8:$N$8,0)),5)</f>
        <v>132.06173000000001</v>
      </c>
      <c r="H223" s="271">
        <f>ROUND(INDEX('INPP base jul 2019'!$C$9:$N$1048576,MATCH('INPP ponderado'!$B223,'INPP base jul 2019'!$B$9:$B$1048576,0),MATCH('INPP ponderado'!H$10,'INPP base jul 2019'!$C$8:$N$8,0)),5)</f>
        <v>147.14796999999999</v>
      </c>
      <c r="I223" s="271">
        <f>ROUND(INDEX('INPP base jul 2019'!$C$9:$N$1048576,MATCH('INPP ponderado'!$B223,'INPP base jul 2019'!$B$9:$B$1048576,0),MATCH('INPP ponderado'!I$10,'INPP base jul 2019'!$C$8:$N$8,0)),5)</f>
        <v>130.18968000000001</v>
      </c>
      <c r="J223" s="271">
        <f>ROUND(INDEX('INPP base jul 2019'!$C$9:$N$1048576,MATCH('INPP ponderado'!$B223,'INPP base jul 2019'!$B$9:$B$1048576,0),MATCH('INPP ponderado'!J$10,'INPP base jul 2019'!$C$8:$N$8,0)),5)</f>
        <v>118.69354</v>
      </c>
      <c r="K223" s="271">
        <f>ROUND(INDEX('INPP base jul 2019'!$C$9:$N$1048576,MATCH('INPP ponderado'!$B223,'INPP base jul 2019'!$B$9:$B$1048576,0),MATCH('INPP ponderado'!K$10,'INPP base jul 2019'!$C$8:$N$8,0)),5)</f>
        <v>115.40348</v>
      </c>
      <c r="L223" s="271">
        <f>ROUND(INDEX('INPP base jul 2019'!$C$9:$N$1048576,MATCH('INPP ponderado'!$B223,'INPP base jul 2019'!$B$9:$B$1048576,0),MATCH('INPP ponderado'!L$10,'INPP base jul 2019'!$C$8:$N$8,0)),5)</f>
        <v>122.00524</v>
      </c>
      <c r="M223" s="271">
        <f>ROUND(INDEX('INPP base jul 2019'!$C$9:$N$1048576,MATCH('INPP ponderado'!$B223,'INPP base jul 2019'!$B$9:$B$1048576,0),MATCH('INPP ponderado'!M$10,'INPP base jul 2019'!$C$8:$N$8,0)),5)</f>
        <v>117.92972</v>
      </c>
      <c r="N223" s="271">
        <f>ROUND(INDEX('INPP base jul 2019'!$C$9:$N$1048576,MATCH('INPP ponderado'!$B223,'INPP base jul 2019'!$B$9:$B$1048576,0),MATCH('INPP ponderado'!N$10,'INPP base jul 2019'!$C$8:$N$8,0)),5)</f>
        <v>125.64614</v>
      </c>
      <c r="O223" s="271">
        <f t="shared" si="5"/>
        <v>126.90346</v>
      </c>
      <c r="P223" s="272"/>
    </row>
    <row r="224" spans="2:16" x14ac:dyDescent="0.3">
      <c r="B224" s="270">
        <v>45566</v>
      </c>
      <c r="C224" s="271">
        <f>ROUND(INDEX('INPP base jul 2019'!$C$9:$N$1048576,MATCH('INPP ponderado'!$B224,'INPP base jul 2019'!$B$9:$B$1048576,0),MATCH('INPP ponderado'!C$10,'INPP base jul 2019'!$C$8:$N$8,0)),5)</f>
        <v>139.82303999999999</v>
      </c>
      <c r="D224" s="271">
        <f>ROUND(INDEX('INPP base jul 2019'!$C$9:$N$1048576,MATCH('INPP ponderado'!$B224,'INPP base jul 2019'!$B$9:$B$1048576,0),MATCH('INPP ponderado'!D$10,'INPP base jul 2019'!$C$8:$N$8,0)),5)</f>
        <v>131.64010999999999</v>
      </c>
      <c r="E224" s="271">
        <f>ROUND(INDEX('INPP base jul 2019'!$C$9:$N$1048576,MATCH('INPP ponderado'!$B224,'INPP base jul 2019'!$B$9:$B$1048576,0),MATCH('INPP ponderado'!E$10,'INPP base jul 2019'!$C$8:$N$8,0)),5)</f>
        <v>126.99994</v>
      </c>
      <c r="F224" s="271">
        <f>ROUND(INDEX('INPP base jul 2019'!$C$9:$N$1048576,MATCH('INPP ponderado'!$B224,'INPP base jul 2019'!$B$9:$B$1048576,0),MATCH('INPP ponderado'!F$10,'INPP base jul 2019'!$C$8:$N$8,0)),5)</f>
        <v>121.91728000000001</v>
      </c>
      <c r="G224" s="271">
        <f>ROUND(INDEX('INPP base jul 2019'!$C$9:$N$1048576,MATCH('INPP ponderado'!$B224,'INPP base jul 2019'!$B$9:$B$1048576,0),MATCH('INPP ponderado'!G$10,'INPP base jul 2019'!$C$8:$N$8,0)),5)</f>
        <v>132.52367000000001</v>
      </c>
      <c r="H224" s="271">
        <f>ROUND(INDEX('INPP base jul 2019'!$C$9:$N$1048576,MATCH('INPP ponderado'!$B224,'INPP base jul 2019'!$B$9:$B$1048576,0),MATCH('INPP ponderado'!H$10,'INPP base jul 2019'!$C$8:$N$8,0)),5)</f>
        <v>151.09023999999999</v>
      </c>
      <c r="I224" s="271">
        <f>ROUND(INDEX('INPP base jul 2019'!$C$9:$N$1048576,MATCH('INPP ponderado'!$B224,'INPP base jul 2019'!$B$9:$B$1048576,0),MATCH('INPP ponderado'!I$10,'INPP base jul 2019'!$C$8:$N$8,0)),5)</f>
        <v>130.31727000000001</v>
      </c>
      <c r="J224" s="271">
        <f>ROUND(INDEX('INPP base jul 2019'!$C$9:$N$1048576,MATCH('INPP ponderado'!$B224,'INPP base jul 2019'!$B$9:$B$1048576,0),MATCH('INPP ponderado'!J$10,'INPP base jul 2019'!$C$8:$N$8,0)),5)</f>
        <v>118.83986</v>
      </c>
      <c r="K224" s="271">
        <f>ROUND(INDEX('INPP base jul 2019'!$C$9:$N$1048576,MATCH('INPP ponderado'!$B224,'INPP base jul 2019'!$B$9:$B$1048576,0),MATCH('INPP ponderado'!K$10,'INPP base jul 2019'!$C$8:$N$8,0)),5)</f>
        <v>116.81825000000001</v>
      </c>
      <c r="L224" s="271">
        <f>ROUND(INDEX('INPP base jul 2019'!$C$9:$N$1048576,MATCH('INPP ponderado'!$B224,'INPP base jul 2019'!$B$9:$B$1048576,0),MATCH('INPP ponderado'!L$10,'INPP base jul 2019'!$C$8:$N$8,0)),5)</f>
        <v>122.48237</v>
      </c>
      <c r="M224" s="271">
        <f>ROUND(INDEX('INPP base jul 2019'!$C$9:$N$1048576,MATCH('INPP ponderado'!$B224,'INPP base jul 2019'!$B$9:$B$1048576,0),MATCH('INPP ponderado'!M$10,'INPP base jul 2019'!$C$8:$N$8,0)),5)</f>
        <v>118.06393</v>
      </c>
      <c r="N224" s="271">
        <f>ROUND(INDEX('INPP base jul 2019'!$C$9:$N$1048576,MATCH('INPP ponderado'!$B224,'INPP base jul 2019'!$B$9:$B$1048576,0),MATCH('INPP ponderado'!N$10,'INPP base jul 2019'!$C$8:$N$8,0)),5)</f>
        <v>125.92586</v>
      </c>
      <c r="O224" s="271">
        <f t="shared" si="5"/>
        <v>127.34032999999999</v>
      </c>
      <c r="P224" s="272"/>
    </row>
    <row r="225" spans="2:16" x14ac:dyDescent="0.3">
      <c r="B225" s="410" t="s">
        <v>446</v>
      </c>
      <c r="C225" s="411"/>
      <c r="D225" s="411"/>
      <c r="E225" s="273"/>
      <c r="F225" s="273"/>
      <c r="G225" s="273"/>
      <c r="H225" s="273"/>
      <c r="I225" s="273"/>
      <c r="J225" s="273"/>
      <c r="K225" s="273"/>
      <c r="L225" s="273"/>
      <c r="M225" s="273"/>
      <c r="N225" s="273"/>
      <c r="O225" s="273"/>
      <c r="P225" s="272"/>
    </row>
    <row r="226" spans="2:16" ht="24.75" x14ac:dyDescent="0.2">
      <c r="B226" s="174"/>
      <c r="C226" s="274"/>
      <c r="D226" s="274"/>
      <c r="E226" s="274"/>
      <c r="F226" s="274"/>
      <c r="G226" s="274"/>
      <c r="H226" s="274"/>
      <c r="I226" s="274"/>
      <c r="J226" s="274"/>
      <c r="K226" s="274"/>
      <c r="L226" s="274"/>
      <c r="M226" s="274"/>
      <c r="N226" s="274"/>
      <c r="O226" s="274"/>
      <c r="P226" s="272"/>
    </row>
    <row r="227" spans="2:16" ht="18" customHeight="1" x14ac:dyDescent="0.3">
      <c r="B227" s="275"/>
      <c r="C227" s="273"/>
      <c r="D227" s="273"/>
      <c r="E227" s="273"/>
      <c r="F227" s="273"/>
      <c r="G227" s="273"/>
      <c r="H227" s="273"/>
      <c r="I227" s="273"/>
      <c r="J227" s="273"/>
      <c r="K227" s="273"/>
      <c r="L227" s="273"/>
      <c r="M227" s="273"/>
      <c r="N227" s="273"/>
      <c r="O227" s="273"/>
      <c r="P227" s="272"/>
    </row>
    <row r="229" spans="2:16" ht="18" hidden="1" x14ac:dyDescent="0.2">
      <c r="B229" s="276"/>
      <c r="C229" s="277"/>
      <c r="D229" s="277"/>
      <c r="E229" s="277"/>
      <c r="F229" s="277"/>
      <c r="G229" s="277"/>
      <c r="H229" s="277"/>
      <c r="I229" s="277"/>
      <c r="J229" s="277"/>
      <c r="K229" s="277"/>
      <c r="L229" s="277"/>
      <c r="M229" s="277"/>
      <c r="N229" s="277"/>
    </row>
    <row r="230" spans="2:16" ht="18" hidden="1" x14ac:dyDescent="0.2">
      <c r="B230" s="276"/>
      <c r="C230" s="277"/>
      <c r="D230" s="277"/>
      <c r="E230" s="277"/>
      <c r="F230" s="277"/>
      <c r="G230" s="277"/>
      <c r="H230" s="277"/>
      <c r="I230" s="277"/>
      <c r="J230" s="277"/>
      <c r="K230" s="277"/>
      <c r="L230" s="277"/>
      <c r="M230" s="277"/>
      <c r="N230" s="277"/>
    </row>
    <row r="231" spans="2:16" ht="18.75" hidden="1" thickBot="1" x14ac:dyDescent="0.25">
      <c r="B231" s="278"/>
      <c r="C231" s="279"/>
      <c r="D231" s="279"/>
      <c r="E231" s="279"/>
      <c r="F231" s="279"/>
      <c r="G231" s="279"/>
      <c r="H231" s="279"/>
      <c r="I231" s="279"/>
      <c r="J231" s="279"/>
      <c r="K231" s="279"/>
      <c r="L231" s="279"/>
      <c r="M231" s="279"/>
      <c r="N231" s="280"/>
      <c r="O231" s="281"/>
    </row>
    <row r="232" spans="2:16" hidden="1" x14ac:dyDescent="0.2">
      <c r="B232" s="282"/>
      <c r="C232" s="281"/>
      <c r="D232" s="281"/>
      <c r="E232" s="281"/>
      <c r="F232" s="281"/>
      <c r="G232" s="281"/>
      <c r="H232" s="281"/>
      <c r="I232" s="281"/>
      <c r="J232" s="281"/>
      <c r="K232" s="281"/>
      <c r="L232" s="281"/>
      <c r="M232" s="281"/>
      <c r="N232" s="281"/>
      <c r="O232" s="281"/>
    </row>
    <row r="233" spans="2:16" hidden="1" x14ac:dyDescent="0.2">
      <c r="B233" s="282"/>
      <c r="C233" s="281"/>
      <c r="D233" s="281"/>
      <c r="E233" s="281"/>
      <c r="F233" s="281"/>
      <c r="G233" s="281"/>
      <c r="H233" s="281"/>
      <c r="I233" s="281"/>
      <c r="J233" s="281"/>
      <c r="K233" s="281"/>
      <c r="L233" s="281"/>
      <c r="M233" s="281"/>
      <c r="N233" s="281"/>
      <c r="O233" s="281"/>
    </row>
    <row r="234" spans="2:16" hidden="1" x14ac:dyDescent="0.2">
      <c r="B234" s="282"/>
      <c r="C234" s="281"/>
      <c r="D234" s="281"/>
      <c r="E234" s="281"/>
      <c r="F234" s="281"/>
      <c r="G234" s="281"/>
      <c r="H234" s="281"/>
      <c r="I234" s="281"/>
      <c r="J234" s="281"/>
      <c r="K234" s="281"/>
      <c r="L234" s="281"/>
      <c r="M234" s="281"/>
      <c r="N234" s="281"/>
      <c r="O234" s="281"/>
    </row>
    <row r="235" spans="2:16" hidden="1" x14ac:dyDescent="0.2">
      <c r="B235" s="282"/>
      <c r="C235" s="281"/>
      <c r="D235" s="281"/>
      <c r="E235" s="281"/>
      <c r="F235" s="281"/>
      <c r="G235" s="281"/>
      <c r="H235" s="281"/>
      <c r="I235" s="281"/>
      <c r="J235" s="281"/>
      <c r="K235" s="281"/>
      <c r="L235" s="281"/>
      <c r="M235" s="281"/>
      <c r="N235" s="281"/>
      <c r="O235" s="281"/>
    </row>
    <row r="236" spans="2:16" hidden="1" x14ac:dyDescent="0.2">
      <c r="B236" s="282"/>
      <c r="C236" s="281"/>
      <c r="D236" s="281"/>
      <c r="E236" s="281"/>
      <c r="F236" s="281"/>
      <c r="G236" s="281"/>
      <c r="H236" s="281"/>
      <c r="I236" s="281"/>
      <c r="J236" s="281"/>
      <c r="K236" s="281"/>
      <c r="L236" s="281"/>
      <c r="M236" s="281"/>
      <c r="N236" s="281"/>
      <c r="O236" s="281"/>
    </row>
    <row r="237" spans="2:16" hidden="1" x14ac:dyDescent="0.2">
      <c r="B237" s="282"/>
      <c r="C237" s="281"/>
      <c r="D237" s="281"/>
      <c r="E237" s="281"/>
      <c r="F237" s="281"/>
      <c r="G237" s="281"/>
      <c r="H237" s="281"/>
      <c r="I237" s="281"/>
      <c r="J237" s="281"/>
      <c r="K237" s="281"/>
      <c r="L237" s="281"/>
      <c r="M237" s="281"/>
      <c r="N237" s="281"/>
      <c r="O237" s="281"/>
    </row>
    <row r="238" spans="2:16" hidden="1" x14ac:dyDescent="0.2">
      <c r="B238" s="282"/>
      <c r="C238" s="281"/>
      <c r="D238" s="281"/>
      <c r="E238" s="281"/>
      <c r="F238" s="281"/>
      <c r="G238" s="281"/>
      <c r="H238" s="281"/>
      <c r="I238" s="281"/>
      <c r="J238" s="281"/>
      <c r="K238" s="281"/>
      <c r="L238" s="281"/>
      <c r="M238" s="281"/>
      <c r="N238" s="281"/>
      <c r="O238" s="281"/>
    </row>
    <row r="239" spans="2:16" hidden="1" x14ac:dyDescent="0.2">
      <c r="B239" s="282"/>
      <c r="C239" s="281"/>
      <c r="D239" s="281"/>
      <c r="E239" s="281"/>
      <c r="F239" s="281"/>
      <c r="G239" s="281"/>
      <c r="H239" s="281"/>
      <c r="I239" s="281"/>
      <c r="J239" s="281"/>
      <c r="K239" s="281"/>
      <c r="L239" s="281"/>
      <c r="M239" s="281"/>
      <c r="N239" s="281"/>
      <c r="O239" s="281"/>
    </row>
    <row r="240" spans="2:16" hidden="1" x14ac:dyDescent="0.2">
      <c r="B240" s="282"/>
      <c r="C240" s="281"/>
      <c r="D240" s="281"/>
      <c r="E240" s="281"/>
      <c r="F240" s="281"/>
      <c r="G240" s="281"/>
      <c r="H240" s="281"/>
      <c r="I240" s="281"/>
      <c r="J240" s="281"/>
      <c r="K240" s="281"/>
      <c r="L240" s="281"/>
      <c r="M240" s="281"/>
      <c r="N240" s="281"/>
      <c r="O240" s="281"/>
    </row>
    <row r="241" spans="2:15" hidden="1" x14ac:dyDescent="0.2">
      <c r="B241" s="282"/>
      <c r="C241" s="281"/>
      <c r="D241" s="281"/>
      <c r="E241" s="281"/>
      <c r="F241" s="281"/>
      <c r="G241" s="281"/>
      <c r="H241" s="281"/>
      <c r="I241" s="281"/>
      <c r="J241" s="281"/>
      <c r="K241" s="281"/>
      <c r="L241" s="281"/>
      <c r="M241" s="281"/>
      <c r="N241" s="281"/>
      <c r="O241" s="281"/>
    </row>
    <row r="242" spans="2:15" hidden="1" x14ac:dyDescent="0.2">
      <c r="B242" s="282"/>
      <c r="C242" s="281"/>
      <c r="D242" s="281"/>
      <c r="E242" s="281"/>
      <c r="F242" s="281"/>
      <c r="G242" s="281"/>
      <c r="H242" s="281"/>
      <c r="I242" s="281"/>
      <c r="J242" s="281"/>
      <c r="K242" s="281"/>
      <c r="L242" s="281"/>
      <c r="M242" s="281"/>
      <c r="N242" s="281"/>
      <c r="O242" s="281"/>
    </row>
    <row r="243" spans="2:15" hidden="1" x14ac:dyDescent="0.2">
      <c r="B243" s="282"/>
      <c r="C243" s="281"/>
      <c r="D243" s="281"/>
      <c r="E243" s="281"/>
      <c r="F243" s="281"/>
      <c r="G243" s="281"/>
      <c r="H243" s="281"/>
      <c r="I243" s="281"/>
      <c r="J243" s="281"/>
      <c r="K243" s="281"/>
      <c r="L243" s="281"/>
      <c r="M243" s="281"/>
      <c r="N243" s="281"/>
      <c r="O243" s="281"/>
    </row>
    <row r="244" spans="2:15" hidden="1" x14ac:dyDescent="0.2">
      <c r="B244" s="282"/>
      <c r="C244" s="281"/>
      <c r="D244" s="281"/>
      <c r="E244" s="281"/>
      <c r="F244" s="281"/>
      <c r="G244" s="281"/>
      <c r="H244" s="281"/>
      <c r="I244" s="281"/>
      <c r="J244" s="281"/>
      <c r="K244" s="281"/>
      <c r="L244" s="281"/>
      <c r="M244" s="281"/>
      <c r="N244" s="281"/>
      <c r="O244" s="281"/>
    </row>
    <row r="245" spans="2:15" hidden="1" x14ac:dyDescent="0.2">
      <c r="B245" s="282"/>
      <c r="C245" s="281"/>
      <c r="D245" s="281"/>
      <c r="E245" s="281"/>
      <c r="F245" s="281"/>
      <c r="G245" s="281"/>
      <c r="H245" s="281"/>
      <c r="I245" s="281"/>
      <c r="J245" s="281"/>
      <c r="K245" s="281"/>
      <c r="L245" s="281"/>
      <c r="M245" s="281"/>
      <c r="N245" s="281"/>
      <c r="O245" s="281"/>
    </row>
    <row r="246" spans="2:15" hidden="1" x14ac:dyDescent="0.2">
      <c r="B246" s="282"/>
      <c r="C246" s="281"/>
      <c r="D246" s="281"/>
      <c r="E246" s="281"/>
      <c r="F246" s="281"/>
      <c r="G246" s="281"/>
      <c r="H246" s="281"/>
      <c r="I246" s="281"/>
      <c r="J246" s="281"/>
      <c r="K246" s="281"/>
      <c r="L246" s="281"/>
      <c r="M246" s="281"/>
      <c r="N246" s="281"/>
      <c r="O246" s="281"/>
    </row>
    <row r="247" spans="2:15" hidden="1" x14ac:dyDescent="0.2">
      <c r="B247" s="282"/>
      <c r="C247" s="281"/>
      <c r="D247" s="281"/>
      <c r="E247" s="281"/>
      <c r="F247" s="281"/>
      <c r="G247" s="281"/>
      <c r="H247" s="281"/>
      <c r="I247" s="281"/>
      <c r="J247" s="281"/>
      <c r="K247" s="281"/>
      <c r="L247" s="281"/>
      <c r="M247" s="281"/>
      <c r="N247" s="281"/>
      <c r="O247" s="281"/>
    </row>
    <row r="248" spans="2:15" hidden="1" x14ac:dyDescent="0.2">
      <c r="B248" s="282"/>
      <c r="C248" s="281"/>
      <c r="D248" s="281"/>
      <c r="E248" s="281"/>
      <c r="F248" s="281"/>
      <c r="G248" s="281"/>
      <c r="H248" s="281"/>
      <c r="I248" s="281"/>
      <c r="J248" s="281"/>
      <c r="K248" s="281"/>
      <c r="L248" s="281"/>
      <c r="M248" s="281"/>
      <c r="N248" s="281"/>
      <c r="O248" s="281"/>
    </row>
    <row r="249" spans="2:15" hidden="1" x14ac:dyDescent="0.2">
      <c r="B249" s="282"/>
      <c r="C249" s="281"/>
      <c r="D249" s="281"/>
      <c r="E249" s="281"/>
      <c r="F249" s="281"/>
      <c r="G249" s="281"/>
      <c r="H249" s="281"/>
      <c r="I249" s="281"/>
      <c r="J249" s="281"/>
      <c r="K249" s="281"/>
      <c r="L249" s="281"/>
      <c r="M249" s="281"/>
      <c r="N249" s="281"/>
      <c r="O249" s="281"/>
    </row>
    <row r="250" spans="2:15" hidden="1" x14ac:dyDescent="0.2">
      <c r="B250" s="282"/>
      <c r="C250" s="281"/>
      <c r="D250" s="281"/>
      <c r="E250" s="281"/>
      <c r="F250" s="281"/>
      <c r="G250" s="281"/>
      <c r="H250" s="281"/>
      <c r="I250" s="281"/>
      <c r="J250" s="281"/>
      <c r="K250" s="281"/>
      <c r="L250" s="281"/>
      <c r="M250" s="281"/>
      <c r="N250" s="281"/>
      <c r="O250" s="281"/>
    </row>
    <row r="251" spans="2:15" hidden="1" x14ac:dyDescent="0.2">
      <c r="B251" s="282"/>
      <c r="C251" s="281"/>
      <c r="D251" s="281"/>
      <c r="E251" s="281"/>
      <c r="F251" s="281"/>
      <c r="G251" s="281"/>
      <c r="H251" s="281"/>
      <c r="I251" s="281"/>
      <c r="J251" s="281"/>
      <c r="K251" s="281"/>
      <c r="L251" s="281"/>
      <c r="M251" s="281"/>
      <c r="N251" s="281"/>
      <c r="O251" s="281"/>
    </row>
    <row r="252" spans="2:15" hidden="1" x14ac:dyDescent="0.2">
      <c r="B252" s="282"/>
      <c r="C252" s="281"/>
      <c r="D252" s="281"/>
      <c r="E252" s="281"/>
      <c r="F252" s="281"/>
      <c r="G252" s="281"/>
      <c r="H252" s="281"/>
      <c r="I252" s="281"/>
      <c r="J252" s="281"/>
      <c r="K252" s="281"/>
      <c r="L252" s="281"/>
      <c r="M252" s="281"/>
      <c r="N252" s="281"/>
      <c r="O252" s="281"/>
    </row>
  </sheetData>
  <sheetProtection algorithmName="SHA-512" hashValue="Ll3bxZnadWToKbxnjTS/wF63/CfMnEg4uE6MAifzDRBZ8UGjMYwaEtv9lahHOtv7mVKtMLng7RMA7uHTBAGnJg==" saltValue="MXGLkUbTFcKVxSDOqTExJA==" spinCount="100000" sheet="1" objects="1" scenarios="1"/>
  <mergeCells count="3">
    <mergeCell ref="B1:B4"/>
    <mergeCell ref="B225:D225"/>
    <mergeCell ref="B6:P6"/>
  </mergeCells>
  <hyperlinks>
    <hyperlink ref="P4" location="Contenido!A1" tooltip="Regresar a contenido" display="Regresar" xr:uid="{5612400E-877C-4331-9FEC-FD1A2D1A6DA7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</sheetPr>
  <dimension ref="A1:O247"/>
  <sheetViews>
    <sheetView zoomScaleNormal="100" workbookViewId="0"/>
  </sheetViews>
  <sheetFormatPr baseColWidth="10" defaultColWidth="0" defaultRowHeight="16.5" zeroHeight="1" x14ac:dyDescent="0.3"/>
  <cols>
    <col min="1" max="1" width="13" style="284" customWidth="1"/>
    <col min="2" max="2" width="30.109375" style="284" customWidth="1"/>
    <col min="3" max="14" width="17" style="284" customWidth="1"/>
    <col min="15" max="15" width="15.77734375" style="287" customWidth="1"/>
    <col min="16" max="16384" width="9.44140625" style="287" hidden="1"/>
  </cols>
  <sheetData>
    <row r="1" spans="1:15" s="1" customFormat="1" ht="18" customHeight="1" x14ac:dyDescent="0.2">
      <c r="B1" s="37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2.15" customHeight="1" x14ac:dyDescent="0.2">
      <c r="B2" s="375"/>
      <c r="C2" s="3" t="s">
        <v>0</v>
      </c>
    </row>
    <row r="3" spans="1:15" s="1" customFormat="1" ht="22.15" customHeight="1" x14ac:dyDescent="0.2">
      <c r="B3" s="375"/>
      <c r="C3" s="3" t="s">
        <v>1</v>
      </c>
      <c r="G3" s="2"/>
      <c r="H3" s="2"/>
      <c r="I3" s="2"/>
      <c r="J3" s="2"/>
      <c r="K3" s="2"/>
      <c r="L3" s="2"/>
      <c r="M3" s="2"/>
      <c r="N3" s="2"/>
      <c r="O3" s="2"/>
    </row>
    <row r="4" spans="1:15" s="1" customFormat="1" ht="18" customHeight="1" x14ac:dyDescent="0.3">
      <c r="A4" s="237"/>
      <c r="B4" s="380"/>
      <c r="C4" s="19" t="s">
        <v>108</v>
      </c>
      <c r="D4" s="18"/>
      <c r="E4" s="18"/>
      <c r="F4" s="18"/>
      <c r="G4" s="18"/>
      <c r="H4" s="18"/>
      <c r="I4" s="18"/>
      <c r="J4" s="283"/>
      <c r="K4" s="18"/>
      <c r="L4" s="18"/>
      <c r="M4" s="18"/>
      <c r="N4" s="238"/>
      <c r="O4" s="20" t="s">
        <v>26</v>
      </c>
    </row>
    <row r="5" spans="1:15" ht="11.1" customHeight="1" x14ac:dyDescent="0.3"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6"/>
      <c r="O5" s="286"/>
    </row>
    <row r="6" spans="1:15" s="1" customFormat="1" ht="18" customHeight="1" collapsed="1" x14ac:dyDescent="0.2">
      <c r="B6" s="24" t="s">
        <v>109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8" customHeight="1" x14ac:dyDescent="0.3"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</row>
    <row r="8" spans="1:15" ht="117.6" customHeight="1" x14ac:dyDescent="0.3">
      <c r="A8" s="289"/>
      <c r="B8" s="256" t="s">
        <v>110</v>
      </c>
      <c r="C8" s="256" t="s">
        <v>96</v>
      </c>
      <c r="D8" s="256" t="s">
        <v>97</v>
      </c>
      <c r="E8" s="256" t="s">
        <v>98</v>
      </c>
      <c r="F8" s="256" t="s">
        <v>99</v>
      </c>
      <c r="G8" s="256" t="s">
        <v>100</v>
      </c>
      <c r="H8" s="256" t="s">
        <v>101</v>
      </c>
      <c r="I8" s="256" t="s">
        <v>102</v>
      </c>
      <c r="J8" s="256" t="s">
        <v>103</v>
      </c>
      <c r="K8" s="256" t="s">
        <v>104</v>
      </c>
      <c r="L8" s="256" t="s">
        <v>105</v>
      </c>
      <c r="M8" s="256" t="s">
        <v>106</v>
      </c>
      <c r="N8" s="256" t="s">
        <v>107</v>
      </c>
    </row>
    <row r="9" spans="1:15" x14ac:dyDescent="0.3">
      <c r="A9" s="290"/>
      <c r="B9" s="291">
        <v>39083</v>
      </c>
      <c r="C9" s="292">
        <v>54.086435376514999</v>
      </c>
      <c r="D9" s="292">
        <v>59.255709177309001</v>
      </c>
      <c r="E9" s="292">
        <f>('INPP base jun 2012'!$E9/'INPP base jun 2012'!$E$159)*100</f>
        <v>55.767157044832302</v>
      </c>
      <c r="F9" s="292">
        <f>('INPP base jun 2012'!$F9/'INPP base jun 2012'!$F$159)*100</f>
        <v>45.862628199798024</v>
      </c>
      <c r="G9" s="292">
        <v>61.769828144972998</v>
      </c>
      <c r="H9" s="292">
        <v>47.395930927279998</v>
      </c>
      <c r="I9" s="292">
        <f>('INPP base jun 2012'!$I9/'INPP base jun 2012'!$I$159)*100</f>
        <v>58.360329670868602</v>
      </c>
      <c r="J9" s="292">
        <f>('INPP base jun 2012'!$J9/'INPP base jun 2012'!$J$159)*100</f>
        <v>52.868542189726455</v>
      </c>
      <c r="K9" s="292">
        <f>('INPP base jun 2012'!$K9/'INPP base jun 2012'!$K$159)*100</f>
        <v>73.76938876045206</v>
      </c>
      <c r="L9" s="292">
        <f>('INPP base jun 2012'!$L9/'INPP base jun 2012'!$L$159)*100</f>
        <v>53.101064159219561</v>
      </c>
      <c r="M9" s="292">
        <f>('INPP base jun 2012'!$M9/'INPP base jun 2012'!$M$159)*100</f>
        <v>61.298505067417096</v>
      </c>
      <c r="N9" s="293">
        <v>48.526015828725001</v>
      </c>
    </row>
    <row r="10" spans="1:15" x14ac:dyDescent="0.3">
      <c r="A10" s="290"/>
      <c r="B10" s="291">
        <v>39114</v>
      </c>
      <c r="C10" s="292">
        <v>54.314801720060998</v>
      </c>
      <c r="D10" s="292">
        <v>59.514623681774999</v>
      </c>
      <c r="E10" s="292">
        <f>('INPP base jun 2012'!$E10/'INPP base jun 2012'!$E$159)*100</f>
        <v>55.765009884151425</v>
      </c>
      <c r="F10" s="292">
        <f>('INPP base jun 2012'!$F10/'INPP base jun 2012'!$F$159)*100</f>
        <v>45.818965438690171</v>
      </c>
      <c r="G10" s="292">
        <v>62.281119436068003</v>
      </c>
      <c r="H10" s="292">
        <v>47.610851899610999</v>
      </c>
      <c r="I10" s="292">
        <f>('INPP base jun 2012'!$I10/'INPP base jun 2012'!$I$159)*100</f>
        <v>58.688773945367757</v>
      </c>
      <c r="J10" s="292">
        <f>('INPP base jun 2012'!$J10/'INPP base jun 2012'!$J$159)*100</f>
        <v>53.16782610583207</v>
      </c>
      <c r="K10" s="292">
        <f>('INPP base jun 2012'!$K10/'INPP base jun 2012'!$K$159)*100</f>
        <v>73.4473512681881</v>
      </c>
      <c r="L10" s="292">
        <f>('INPP base jun 2012'!$L10/'INPP base jun 2012'!$L$159)*100</f>
        <v>53.518977378063973</v>
      </c>
      <c r="M10" s="292">
        <f>('INPP base jun 2012'!$M10/'INPP base jun 2012'!$M$159)*100</f>
        <v>61.556649397514263</v>
      </c>
      <c r="N10" s="293">
        <v>49.127599300771998</v>
      </c>
    </row>
    <row r="11" spans="1:15" x14ac:dyDescent="0.3">
      <c r="A11" s="290"/>
      <c r="B11" s="291">
        <v>39142</v>
      </c>
      <c r="C11" s="292">
        <v>54.507616526607002</v>
      </c>
      <c r="D11" s="292">
        <v>59.640608900423999</v>
      </c>
      <c r="E11" s="292">
        <f>('INPP base jun 2012'!$E11/'INPP base jun 2012'!$E$159)*100</f>
        <v>56.256244866583629</v>
      </c>
      <c r="F11" s="292">
        <f>('INPP base jun 2012'!$F11/'INPP base jun 2012'!$F$159)*100</f>
        <v>46.417296116962213</v>
      </c>
      <c r="G11" s="292">
        <v>63.033180440750002</v>
      </c>
      <c r="H11" s="292">
        <v>48.42204918174</v>
      </c>
      <c r="I11" s="292">
        <f>('INPP base jun 2012'!$I11/'INPP base jun 2012'!$I$159)*100</f>
        <v>58.523966658433849</v>
      </c>
      <c r="J11" s="292">
        <f>('INPP base jun 2012'!$J11/'INPP base jun 2012'!$J$159)*100</f>
        <v>54.466641942014725</v>
      </c>
      <c r="K11" s="292">
        <f>('INPP base jun 2012'!$K11/'INPP base jun 2012'!$K$159)*100</f>
        <v>73.547162855234831</v>
      </c>
      <c r="L11" s="292">
        <f>('INPP base jun 2012'!$L11/'INPP base jun 2012'!$L$159)*100</f>
        <v>53.772278346826887</v>
      </c>
      <c r="M11" s="292">
        <f>('INPP base jun 2012'!$M11/'INPP base jun 2012'!$M$159)*100</f>
        <v>61.866537145019429</v>
      </c>
      <c r="N11" s="293">
        <v>49.609810749101001</v>
      </c>
    </row>
    <row r="12" spans="1:15" x14ac:dyDescent="0.3">
      <c r="A12" s="290"/>
      <c r="B12" s="291">
        <v>39173</v>
      </c>
      <c r="C12" s="292">
        <v>54.940508771239998</v>
      </c>
      <c r="D12" s="292">
        <v>59.487839422693</v>
      </c>
      <c r="E12" s="292">
        <f>('INPP base jun 2012'!$E12/'INPP base jun 2012'!$E$159)*100</f>
        <v>56.428901808802088</v>
      </c>
      <c r="F12" s="292">
        <f>('INPP base jun 2012'!$F12/'INPP base jun 2012'!$F$159)*100</f>
        <v>46.797211856187459</v>
      </c>
      <c r="G12" s="292">
        <v>63.036486203408003</v>
      </c>
      <c r="H12" s="292">
        <v>51.023437376616002</v>
      </c>
      <c r="I12" s="292">
        <f>('INPP base jun 2012'!$I12/'INPP base jun 2012'!$I$159)*100</f>
        <v>58.575162583812165</v>
      </c>
      <c r="J12" s="292">
        <f>('INPP base jun 2012'!$J12/'INPP base jun 2012'!$J$159)*100</f>
        <v>54.244488340608591</v>
      </c>
      <c r="K12" s="292">
        <f>('INPP base jun 2012'!$K12/'INPP base jun 2012'!$K$159)*100</f>
        <v>73.375852284927589</v>
      </c>
      <c r="L12" s="292">
        <f>('INPP base jun 2012'!$L12/'INPP base jun 2012'!$L$159)*100</f>
        <v>54.539713438040373</v>
      </c>
      <c r="M12" s="292">
        <f>('INPP base jun 2012'!$M12/'INPP base jun 2012'!$M$159)*100</f>
        <v>61.541715126855898</v>
      </c>
      <c r="N12" s="293">
        <v>49.668637969423003</v>
      </c>
    </row>
    <row r="13" spans="1:15" x14ac:dyDescent="0.3">
      <c r="A13" s="290"/>
      <c r="B13" s="291">
        <v>39203</v>
      </c>
      <c r="C13" s="292">
        <v>55.160091793879999</v>
      </c>
      <c r="D13" s="292">
        <v>59.560256123176003</v>
      </c>
      <c r="E13" s="292">
        <f>('INPP base jun 2012'!$E13/'INPP base jun 2012'!$E$159)*100</f>
        <v>56.48742022622978</v>
      </c>
      <c r="F13" s="292">
        <f>('INPP base jun 2012'!$F13/'INPP base jun 2012'!$F$159)*100</f>
        <v>48.411145690310363</v>
      </c>
      <c r="G13" s="292">
        <v>62.805633777795002</v>
      </c>
      <c r="H13" s="292">
        <v>52.654548634302998</v>
      </c>
      <c r="I13" s="292">
        <f>('INPP base jun 2012'!$I13/'INPP base jun 2012'!$I$159)*100</f>
        <v>59.57996434560021</v>
      </c>
      <c r="J13" s="292">
        <f>('INPP base jun 2012'!$J13/'INPP base jun 2012'!$J$159)*100</f>
        <v>53.894617829429222</v>
      </c>
      <c r="K13" s="292">
        <f>('INPP base jun 2012'!$K13/'INPP base jun 2012'!$K$159)*100</f>
        <v>72.827972972261449</v>
      </c>
      <c r="L13" s="292">
        <f>('INPP base jun 2012'!$L13/'INPP base jun 2012'!$L$159)*100</f>
        <v>55.249881906691975</v>
      </c>
      <c r="M13" s="292">
        <f>('INPP base jun 2012'!$M13/'INPP base jun 2012'!$M$159)*100</f>
        <v>61.299231354384887</v>
      </c>
      <c r="N13" s="293">
        <v>49.324262562869002</v>
      </c>
    </row>
    <row r="14" spans="1:15" x14ac:dyDescent="0.3">
      <c r="A14" s="290"/>
      <c r="B14" s="291">
        <v>39234</v>
      </c>
      <c r="C14" s="292">
        <v>55.106137108317</v>
      </c>
      <c r="D14" s="292">
        <v>59.569184209535997</v>
      </c>
      <c r="E14" s="292">
        <f>('INPP base jun 2012'!$E14/'INPP base jun 2012'!$E$159)*100</f>
        <v>56.782894876300446</v>
      </c>
      <c r="F14" s="292">
        <f>('INPP base jun 2012'!$F14/'INPP base jun 2012'!$F$159)*100</f>
        <v>48.326975633208832</v>
      </c>
      <c r="G14" s="292">
        <v>62.753292535710003</v>
      </c>
      <c r="H14" s="292">
        <v>52.472587658997</v>
      </c>
      <c r="I14" s="292">
        <f>('INPP base jun 2012'!$I14/'INPP base jun 2012'!$I$159)*100</f>
        <v>59.353064501560148</v>
      </c>
      <c r="J14" s="292">
        <f>('INPP base jun 2012'!$J14/'INPP base jun 2012'!$J$159)*100</f>
        <v>54.17889952153493</v>
      </c>
      <c r="K14" s="292">
        <f>('INPP base jun 2012'!$K14/'INPP base jun 2012'!$K$159)*100</f>
        <v>72.733712423734715</v>
      </c>
      <c r="L14" s="292">
        <f>('INPP base jun 2012'!$L14/'INPP base jun 2012'!$L$159)*100</f>
        <v>55.335149619895105</v>
      </c>
      <c r="M14" s="292">
        <f>('INPP base jun 2012'!$M14/'INPP base jun 2012'!$M$159)*100</f>
        <v>61.396607360452272</v>
      </c>
      <c r="N14" s="293">
        <v>49.278746611378999</v>
      </c>
    </row>
    <row r="15" spans="1:15" x14ac:dyDescent="0.3">
      <c r="A15" s="290"/>
      <c r="B15" s="291">
        <v>39264</v>
      </c>
      <c r="C15" s="292">
        <v>55.011193591861002</v>
      </c>
      <c r="D15" s="292">
        <v>59.717985648884998</v>
      </c>
      <c r="E15" s="292">
        <f>('INPP base jun 2012'!$E15/'INPP base jun 2012'!$E$159)*100</f>
        <v>56.903505467822782</v>
      </c>
      <c r="F15" s="292">
        <f>('INPP base jun 2012'!$F15/'INPP base jun 2012'!$F$159)*100</f>
        <v>47.832285106129461</v>
      </c>
      <c r="G15" s="292">
        <v>62.866790386966997</v>
      </c>
      <c r="H15" s="292">
        <v>53.037810748459002</v>
      </c>
      <c r="I15" s="292">
        <f>('INPP base jun 2012'!$I15/'INPP base jun 2012'!$I$159)*100</f>
        <v>59.606967806164882</v>
      </c>
      <c r="J15" s="292">
        <f>('INPP base jun 2012'!$J15/'INPP base jun 2012'!$J$159)*100</f>
        <v>54.099270259658184</v>
      </c>
      <c r="K15" s="292">
        <f>('INPP base jun 2012'!$K15/'INPP base jun 2012'!$K$159)*100</f>
        <v>72.91968061404765</v>
      </c>
      <c r="L15" s="292">
        <f>('INPP base jun 2012'!$L15/'INPP base jun 2012'!$L$159)*100</f>
        <v>56.156182407286181</v>
      </c>
      <c r="M15" s="292">
        <f>('INPP base jun 2012'!$M15/'INPP base jun 2012'!$M$159)*100</f>
        <v>61.531190654615401</v>
      </c>
      <c r="N15" s="293">
        <v>49.265435342547001</v>
      </c>
    </row>
    <row r="16" spans="1:15" x14ac:dyDescent="0.3">
      <c r="A16" s="290"/>
      <c r="B16" s="291">
        <v>39295</v>
      </c>
      <c r="C16" s="292">
        <v>55.190624290361001</v>
      </c>
      <c r="D16" s="292">
        <v>59.999220369253003</v>
      </c>
      <c r="E16" s="292">
        <f>('INPP base jun 2012'!$E16/'INPP base jun 2012'!$E$159)*100</f>
        <v>57.256953361946536</v>
      </c>
      <c r="F16" s="292">
        <f>('INPP base jun 2012'!$F16/'INPP base jun 2012'!$F$159)*100</f>
        <v>48.15490683501136</v>
      </c>
      <c r="G16" s="292">
        <v>62.709215700271002</v>
      </c>
      <c r="H16" s="292">
        <v>52.502823689324003</v>
      </c>
      <c r="I16" s="292">
        <f>('INPP base jun 2012'!$I16/'INPP base jun 2012'!$I$159)*100</f>
        <v>59.667098183583711</v>
      </c>
      <c r="J16" s="292">
        <f>('INPP base jun 2012'!$J16/'INPP base jun 2012'!$J$159)*100</f>
        <v>54.793637586644152</v>
      </c>
      <c r="K16" s="292">
        <f>('INPP base jun 2012'!$K16/'INPP base jun 2012'!$K$159)*100</f>
        <v>72.997852986561242</v>
      </c>
      <c r="L16" s="292">
        <f>('INPP base jun 2012'!$L16/'INPP base jun 2012'!$L$159)*100</f>
        <v>56.330655540724386</v>
      </c>
      <c r="M16" s="292">
        <f>('INPP base jun 2012'!$M16/'INPP base jun 2012'!$M$159)*100</f>
        <v>62.155502387645946</v>
      </c>
      <c r="N16" s="293">
        <v>49.642444827528003</v>
      </c>
    </row>
    <row r="17" spans="1:14" x14ac:dyDescent="0.3">
      <c r="A17" s="290"/>
      <c r="B17" s="291">
        <v>39326</v>
      </c>
      <c r="C17" s="292">
        <v>55.572907876442997</v>
      </c>
      <c r="D17" s="292">
        <v>60.124213578305998</v>
      </c>
      <c r="E17" s="292">
        <f>('INPP base jun 2012'!$E17/'INPP base jun 2012'!$E$159)*100</f>
        <v>57.70493873915202</v>
      </c>
      <c r="F17" s="292">
        <f>('INPP base jun 2012'!$F17/'INPP base jun 2012'!$F$159)*100</f>
        <v>48.509590355815419</v>
      </c>
      <c r="G17" s="292">
        <v>62.687177282552</v>
      </c>
      <c r="H17" s="292">
        <v>53.277247421055002</v>
      </c>
      <c r="I17" s="292">
        <f>('INPP base jun 2012'!$I17/'INPP base jun 2012'!$I$159)*100</f>
        <v>59.640125273823962</v>
      </c>
      <c r="J17" s="292">
        <f>('INPP base jun 2012'!$J17/'INPP base jun 2012'!$J$159)*100</f>
        <v>54.887162826648662</v>
      </c>
      <c r="K17" s="292">
        <f>('INPP base jun 2012'!$K17/'INPP base jun 2012'!$K$159)*100</f>
        <v>73.041502117560398</v>
      </c>
      <c r="L17" s="292">
        <f>('INPP base jun 2012'!$L17/'INPP base jun 2012'!$L$159)*100</f>
        <v>56.434358802102594</v>
      </c>
      <c r="M17" s="292">
        <f>('INPP base jun 2012'!$M17/'INPP base jun 2012'!$M$159)*100</f>
        <v>62.257936366988595</v>
      </c>
      <c r="N17" s="293">
        <v>50.089875218586002</v>
      </c>
    </row>
    <row r="18" spans="1:14" x14ac:dyDescent="0.3">
      <c r="A18" s="290"/>
      <c r="B18" s="291">
        <v>39356</v>
      </c>
      <c r="C18" s="292">
        <v>55.603022119548001</v>
      </c>
      <c r="D18" s="292">
        <v>60.038404748281998</v>
      </c>
      <c r="E18" s="292">
        <f>('INPP base jun 2012'!$E18/'INPP base jun 2012'!$E$159)*100</f>
        <v>57.791302197280423</v>
      </c>
      <c r="F18" s="292">
        <f>('INPP base jun 2012'!$F18/'INPP base jun 2012'!$F$159)*100</f>
        <v>48.55304463655726</v>
      </c>
      <c r="G18" s="292">
        <v>62.653568695529003</v>
      </c>
      <c r="H18" s="292">
        <v>53.930454634805002</v>
      </c>
      <c r="I18" s="292">
        <f>('INPP base jun 2012'!$I18/'INPP base jun 2012'!$I$159)*100</f>
        <v>59.611660994497882</v>
      </c>
      <c r="J18" s="292">
        <f>('INPP base jun 2012'!$J18/'INPP base jun 2012'!$J$159)*100</f>
        <v>54.194240356770877</v>
      </c>
      <c r="K18" s="292">
        <f>('INPP base jun 2012'!$K18/'INPP base jun 2012'!$K$159)*100</f>
        <v>72.758940139393474</v>
      </c>
      <c r="L18" s="292">
        <f>('INPP base jun 2012'!$L18/'INPP base jun 2012'!$L$159)*100</f>
        <v>56.792040365030836</v>
      </c>
      <c r="M18" s="292">
        <f>('INPP base jun 2012'!$M18/'INPP base jun 2012'!$M$159)*100</f>
        <v>61.782450741251878</v>
      </c>
      <c r="N18" s="293">
        <v>50.630484491468003</v>
      </c>
    </row>
    <row r="19" spans="1:14" x14ac:dyDescent="0.3">
      <c r="A19" s="290"/>
      <c r="B19" s="291">
        <v>39387</v>
      </c>
      <c r="C19" s="292">
        <v>55.447013610128998</v>
      </c>
      <c r="D19" s="292">
        <v>60.41090435145</v>
      </c>
      <c r="E19" s="292">
        <f>('INPP base jun 2012'!$E19/'INPP base jun 2012'!$E$159)*100</f>
        <v>58.008977501533025</v>
      </c>
      <c r="F19" s="292">
        <f>('INPP base jun 2012'!$F19/'INPP base jun 2012'!$F$159)*100</f>
        <v>48.793945983801621</v>
      </c>
      <c r="G19" s="292">
        <v>62.977533436008002</v>
      </c>
      <c r="H19" s="292">
        <v>53.446405752890001</v>
      </c>
      <c r="I19" s="292">
        <f>('INPP base jun 2012'!$I19/'INPP base jun 2012'!$I$159)*100</f>
        <v>59.700450405999462</v>
      </c>
      <c r="J19" s="292">
        <f>('INPP base jun 2012'!$J19/'INPP base jun 2012'!$J$159)*100</f>
        <v>54.311007451549507</v>
      </c>
      <c r="K19" s="292">
        <f>('INPP base jun 2012'!$K19/'INPP base jun 2012'!$K$159)*100</f>
        <v>72.676424684612002</v>
      </c>
      <c r="L19" s="292">
        <f>('INPP base jun 2012'!$L19/'INPP base jun 2012'!$L$159)*100</f>
        <v>56.943985763060986</v>
      </c>
      <c r="M19" s="292">
        <f>('INPP base jun 2012'!$M19/'INPP base jun 2012'!$M$159)*100</f>
        <v>61.915920730462602</v>
      </c>
      <c r="N19" s="293">
        <v>51.251820168879</v>
      </c>
    </row>
    <row r="20" spans="1:14" x14ac:dyDescent="0.3">
      <c r="A20" s="290"/>
      <c r="B20" s="291">
        <v>39417</v>
      </c>
      <c r="C20" s="292">
        <v>55.402260498849003</v>
      </c>
      <c r="D20" s="292">
        <v>60.42479248579</v>
      </c>
      <c r="E20" s="292">
        <f>('INPP base jun 2012'!$E20/'INPP base jun 2012'!$E$159)*100</f>
        <v>58.347206402790917</v>
      </c>
      <c r="F20" s="292">
        <f>('INPP base jun 2012'!$F20/'INPP base jun 2012'!$F$159)*100</f>
        <v>48.989395432936078</v>
      </c>
      <c r="G20" s="292">
        <v>63.399018174894998</v>
      </c>
      <c r="H20" s="292">
        <v>52.704397224844001</v>
      </c>
      <c r="I20" s="292">
        <f>('INPP base jun 2012'!$I20/'INPP base jun 2012'!$I$159)*100</f>
        <v>59.643796239640736</v>
      </c>
      <c r="J20" s="292">
        <f>('INPP base jun 2012'!$J20/'INPP base jun 2012'!$J$159)*100</f>
        <v>54.286886012520263</v>
      </c>
      <c r="K20" s="292">
        <f>('INPP base jun 2012'!$K20/'INPP base jun 2012'!$K$159)*100</f>
        <v>72.687205937217527</v>
      </c>
      <c r="L20" s="292">
        <f>('INPP base jun 2012'!$L20/'INPP base jun 2012'!$L$159)*100</f>
        <v>56.873047792098696</v>
      </c>
      <c r="M20" s="292">
        <f>('INPP base jun 2012'!$M20/'INPP base jun 2012'!$M$159)*100</f>
        <v>61.999731826709649</v>
      </c>
      <c r="N20" s="293">
        <v>51.146188809761</v>
      </c>
    </row>
    <row r="21" spans="1:14" x14ac:dyDescent="0.3">
      <c r="A21" s="290"/>
      <c r="B21" s="291">
        <v>39448</v>
      </c>
      <c r="C21" s="292">
        <v>56.199869687751999</v>
      </c>
      <c r="D21" s="292">
        <v>60.478361003955001</v>
      </c>
      <c r="E21" s="292">
        <f>('INPP base jun 2012'!$E21/'INPP base jun 2012'!$E$159)*100</f>
        <v>58.8366937728537</v>
      </c>
      <c r="F21" s="292">
        <f>('INPP base jun 2012'!$F21/'INPP base jun 2012'!$F$159)*100</f>
        <v>49.144831041289031</v>
      </c>
      <c r="G21" s="292">
        <v>64.447495897905995</v>
      </c>
      <c r="H21" s="292">
        <v>54.167167340704999</v>
      </c>
      <c r="I21" s="292">
        <f>('INPP base jun 2012'!$I21/'INPP base jun 2012'!$I$159)*100</f>
        <v>59.528068016860438</v>
      </c>
      <c r="J21" s="292">
        <f>('INPP base jun 2012'!$J21/'INPP base jun 2012'!$J$159)*100</f>
        <v>54.542488123857503</v>
      </c>
      <c r="K21" s="292">
        <f>('INPP base jun 2012'!$K21/'INPP base jun 2012'!$K$159)*100</f>
        <v>72.753036460368691</v>
      </c>
      <c r="L21" s="292">
        <f>('INPP base jun 2012'!$L21/'INPP base jun 2012'!$L$159)*100</f>
        <v>57.641055290955521</v>
      </c>
      <c r="M21" s="292">
        <f>('INPP base jun 2012'!$M21/'INPP base jun 2012'!$M$159)*100</f>
        <v>62.487171218670476</v>
      </c>
      <c r="N21" s="293">
        <v>51.413702373705</v>
      </c>
    </row>
    <row r="22" spans="1:14" x14ac:dyDescent="0.3">
      <c r="A22" s="290"/>
      <c r="B22" s="291">
        <v>39479</v>
      </c>
      <c r="C22" s="292">
        <v>57.661246985091999</v>
      </c>
      <c r="D22" s="292">
        <v>60.474392965572001</v>
      </c>
      <c r="E22" s="292">
        <f>('INPP base jun 2012'!$E22/'INPP base jun 2012'!$E$159)*100</f>
        <v>59.373129918601251</v>
      </c>
      <c r="F22" s="292">
        <f>('INPP base jun 2012'!$F22/'INPP base jun 2012'!$F$159)*100</f>
        <v>49.331865954274178</v>
      </c>
      <c r="G22" s="292">
        <v>65.098731141520005</v>
      </c>
      <c r="H22" s="292">
        <v>58.006598399006002</v>
      </c>
      <c r="I22" s="292">
        <f>('INPP base jun 2012'!$I22/'INPP base jun 2012'!$I$159)*100</f>
        <v>60.542424904903413</v>
      </c>
      <c r="J22" s="292">
        <f>('INPP base jun 2012'!$J22/'INPP base jun 2012'!$J$159)*100</f>
        <v>54.569116721232</v>
      </c>
      <c r="K22" s="292">
        <f>('INPP base jun 2012'!$K22/'INPP base jun 2012'!$K$159)*100</f>
        <v>72.482334290951115</v>
      </c>
      <c r="L22" s="292">
        <f>('INPP base jun 2012'!$L22/'INPP base jun 2012'!$L$159)*100</f>
        <v>59.138306780419335</v>
      </c>
      <c r="M22" s="292">
        <f>('INPP base jun 2012'!$M22/'INPP base jun 2012'!$M$159)*100</f>
        <v>62.327619394635512</v>
      </c>
      <c r="N22" s="293">
        <v>53.069023062314002</v>
      </c>
    </row>
    <row r="23" spans="1:14" x14ac:dyDescent="0.3">
      <c r="A23" s="290"/>
      <c r="B23" s="291">
        <v>39508</v>
      </c>
      <c r="C23" s="292">
        <v>58.479768842817997</v>
      </c>
      <c r="D23" s="292">
        <v>60.820108309658004</v>
      </c>
      <c r="E23" s="292">
        <f>('INPP base jun 2012'!$E23/'INPP base jun 2012'!$E$159)*100</f>
        <v>60.353784932045961</v>
      </c>
      <c r="F23" s="292">
        <f>('INPP base jun 2012'!$F23/'INPP base jun 2012'!$F$159)*100</f>
        <v>49.484690235183102</v>
      </c>
      <c r="G23" s="292">
        <v>65.288261533908994</v>
      </c>
      <c r="H23" s="292">
        <v>62.602202612172</v>
      </c>
      <c r="I23" s="292">
        <f>('INPP base jun 2012'!$I23/'INPP base jun 2012'!$I$159)*100</f>
        <v>61.442544476852966</v>
      </c>
      <c r="J23" s="292">
        <f>('INPP base jun 2012'!$J23/'INPP base jun 2012'!$J$159)*100</f>
        <v>54.670104471028615</v>
      </c>
      <c r="K23" s="292">
        <f>('INPP base jun 2012'!$K23/'INPP base jun 2012'!$K$159)*100</f>
        <v>73.003295936885181</v>
      </c>
      <c r="L23" s="292">
        <f>('INPP base jun 2012'!$L23/'INPP base jun 2012'!$L$159)*100</f>
        <v>59.572850973345901</v>
      </c>
      <c r="M23" s="292">
        <f>('INPP base jun 2012'!$M23/'INPP base jun 2012'!$M$159)*100</f>
        <v>62.535376526452048</v>
      </c>
      <c r="N23" s="293">
        <v>53.779243663860001</v>
      </c>
    </row>
    <row r="24" spans="1:14" x14ac:dyDescent="0.3">
      <c r="A24" s="290"/>
      <c r="B24" s="291">
        <v>39539</v>
      </c>
      <c r="C24" s="292">
        <v>59.752513867376003</v>
      </c>
      <c r="D24" s="292">
        <v>61.130607313098999</v>
      </c>
      <c r="E24" s="292">
        <f>('INPP base jun 2012'!$E24/'INPP base jun 2012'!$E$159)*100</f>
        <v>60.880262318669779</v>
      </c>
      <c r="F24" s="292">
        <f>('INPP base jun 2012'!$F24/'INPP base jun 2012'!$F$159)*100</f>
        <v>50.234131760966008</v>
      </c>
      <c r="G24" s="292">
        <v>65.552722546544004</v>
      </c>
      <c r="H24" s="292">
        <v>65.654134898600006</v>
      </c>
      <c r="I24" s="292">
        <f>('INPP base jun 2012'!$I24/'INPP base jun 2012'!$I$159)*100</f>
        <v>63.538921259448699</v>
      </c>
      <c r="J24" s="292">
        <f>('INPP base jun 2012'!$J24/'INPP base jun 2012'!$J$159)*100</f>
        <v>54.216081352601378</v>
      </c>
      <c r="K24" s="292">
        <f>('INPP base jun 2012'!$K24/'INPP base jun 2012'!$K$159)*100</f>
        <v>72.648859614447503</v>
      </c>
      <c r="L24" s="292">
        <f>('INPP base jun 2012'!$L24/'INPP base jun 2012'!$L$159)*100</f>
        <v>59.367519233523602</v>
      </c>
      <c r="M24" s="292">
        <f>('INPP base jun 2012'!$M24/'INPP base jun 2012'!$M$159)*100</f>
        <v>62.350343299939539</v>
      </c>
      <c r="N24" s="293">
        <v>52.801938894138999</v>
      </c>
    </row>
    <row r="25" spans="1:14" x14ac:dyDescent="0.3">
      <c r="A25" s="290"/>
      <c r="B25" s="291">
        <v>39569</v>
      </c>
      <c r="C25" s="292">
        <v>61.022749371675999</v>
      </c>
      <c r="D25" s="292">
        <v>61.327025213039001</v>
      </c>
      <c r="E25" s="292">
        <f>('INPP base jun 2012'!$E25/'INPP base jun 2012'!$E$159)*100</f>
        <v>61.268364319517453</v>
      </c>
      <c r="F25" s="292">
        <f>('INPP base jun 2012'!$F25/'INPP base jun 2012'!$F$159)*100</f>
        <v>50.875612617278897</v>
      </c>
      <c r="G25" s="292">
        <v>65.676688646217002</v>
      </c>
      <c r="H25" s="292">
        <v>68.173804092588995</v>
      </c>
      <c r="I25" s="292">
        <f>('INPP base jun 2012'!$I25/'INPP base jun 2012'!$I$159)*100</f>
        <v>65.842896863356117</v>
      </c>
      <c r="J25" s="292">
        <f>('INPP base jun 2012'!$J25/'INPP base jun 2012'!$J$159)*100</f>
        <v>54.157783215851197</v>
      </c>
      <c r="K25" s="292">
        <f>('INPP base jun 2012'!$K25/'INPP base jun 2012'!$K$159)*100</f>
        <v>72.4630502847657</v>
      </c>
      <c r="L25" s="292">
        <f>('INPP base jun 2012'!$L25/'INPP base jun 2012'!$L$159)*100</f>
        <v>59.498519426703432</v>
      </c>
      <c r="M25" s="292">
        <f>('INPP base jun 2012'!$M25/'INPP base jun 2012'!$M$159)*100</f>
        <v>62.489668888771611</v>
      </c>
      <c r="N25" s="293">
        <v>52.584235239373001</v>
      </c>
    </row>
    <row r="26" spans="1:14" x14ac:dyDescent="0.3">
      <c r="A26" s="290"/>
      <c r="B26" s="291">
        <v>39600</v>
      </c>
      <c r="C26" s="292">
        <v>61.796936371496997</v>
      </c>
      <c r="D26" s="292">
        <v>61.428706196592998</v>
      </c>
      <c r="E26" s="292">
        <f>('INPP base jun 2012'!$E26/'INPP base jun 2012'!$E$159)*100</f>
        <v>62.082794904532335</v>
      </c>
      <c r="F26" s="292">
        <f>('INPP base jun 2012'!$F26/'INPP base jun 2012'!$F$159)*100</f>
        <v>50.893687391032451</v>
      </c>
      <c r="G26" s="292">
        <v>65.365395995927997</v>
      </c>
      <c r="H26" s="292">
        <v>70.667867999633998</v>
      </c>
      <c r="I26" s="292">
        <f>('INPP base jun 2012'!$I26/'INPP base jun 2012'!$I$159)*100</f>
        <v>67.674956793086537</v>
      </c>
      <c r="J26" s="292">
        <f>('INPP base jun 2012'!$J26/'INPP base jun 2012'!$J$159)*100</f>
        <v>54.443563930221494</v>
      </c>
      <c r="K26" s="292">
        <f>('INPP base jun 2012'!$K26/'INPP base jun 2012'!$K$159)*100</f>
        <v>72.288990635972979</v>
      </c>
      <c r="L26" s="292">
        <f>('INPP base jun 2012'!$L26/'INPP base jun 2012'!$L$159)*100</f>
        <v>58.849378919275807</v>
      </c>
      <c r="M26" s="292">
        <f>('INPP base jun 2012'!$M26/'INPP base jun 2012'!$M$159)*100</f>
        <v>62.253217633874627</v>
      </c>
      <c r="N26" s="293">
        <v>52.680419891577003</v>
      </c>
    </row>
    <row r="27" spans="1:14" x14ac:dyDescent="0.3">
      <c r="A27" s="290"/>
      <c r="B27" s="291">
        <v>39630</v>
      </c>
      <c r="C27" s="292">
        <v>62.34192052102</v>
      </c>
      <c r="D27" s="292">
        <v>61.779877593454998</v>
      </c>
      <c r="E27" s="292">
        <f>('INPP base jun 2012'!$E27/'INPP base jun 2012'!$E$159)*100</f>
        <v>63.768681894400444</v>
      </c>
      <c r="F27" s="292">
        <f>('INPP base jun 2012'!$F27/'INPP base jun 2012'!$F$159)*100</f>
        <v>50.858884910861555</v>
      </c>
      <c r="G27" s="292">
        <v>66.084950334473007</v>
      </c>
      <c r="H27" s="292">
        <v>73.537566914085005</v>
      </c>
      <c r="I27" s="292">
        <f>('INPP base jun 2012'!$I27/'INPP base jun 2012'!$I$159)*100</f>
        <v>69.186413328389634</v>
      </c>
      <c r="J27" s="292">
        <f>('INPP base jun 2012'!$J27/'INPP base jun 2012'!$J$159)*100</f>
        <v>54.929399025952144</v>
      </c>
      <c r="K27" s="292">
        <f>('INPP base jun 2012'!$K27/'INPP base jun 2012'!$K$159)*100</f>
        <v>72.142920427615152</v>
      </c>
      <c r="L27" s="292">
        <f>('INPP base jun 2012'!$L27/'INPP base jun 2012'!$L$159)*100</f>
        <v>59.285963653163599</v>
      </c>
      <c r="M27" s="292">
        <f>('INPP base jun 2012'!$M27/'INPP base jun 2012'!$M$159)*100</f>
        <v>62.43836851408696</v>
      </c>
      <c r="N27" s="293">
        <v>53.0252246939</v>
      </c>
    </row>
    <row r="28" spans="1:14" x14ac:dyDescent="0.3">
      <c r="A28" s="290"/>
      <c r="B28" s="291">
        <v>39661</v>
      </c>
      <c r="C28" s="292">
        <v>62.633443124411002</v>
      </c>
      <c r="D28" s="292">
        <v>61.733749147257001</v>
      </c>
      <c r="E28" s="292">
        <f>('INPP base jun 2012'!$E28/'INPP base jun 2012'!$E$159)*100</f>
        <v>64.449125665690019</v>
      </c>
      <c r="F28" s="292">
        <f>('INPP base jun 2012'!$F28/'INPP base jun 2012'!$F$159)*100</f>
        <v>51.009661919778623</v>
      </c>
      <c r="G28" s="292">
        <v>66.621034845501995</v>
      </c>
      <c r="H28" s="292">
        <v>72.423192138668</v>
      </c>
      <c r="I28" s="292">
        <f>('INPP base jun 2012'!$I28/'INPP base jun 2012'!$I$159)*100</f>
        <v>69.673653963996074</v>
      </c>
      <c r="J28" s="292">
        <f>('INPP base jun 2012'!$J28/'INPP base jun 2012'!$J$159)*100</f>
        <v>54.54679539491746</v>
      </c>
      <c r="K28" s="292">
        <f>('INPP base jun 2012'!$K28/'INPP base jun 2012'!$K$159)*100</f>
        <v>71.692834249329124</v>
      </c>
      <c r="L28" s="292">
        <f>('INPP base jun 2012'!$L28/'INPP base jun 2012'!$L$159)*100</f>
        <v>59.044807855310275</v>
      </c>
      <c r="M28" s="292">
        <f>('INPP base jun 2012'!$M28/'INPP base jun 2012'!$M$159)*100</f>
        <v>62.075726813513462</v>
      </c>
      <c r="N28" s="293">
        <v>51.880884970126999</v>
      </c>
    </row>
    <row r="29" spans="1:14" x14ac:dyDescent="0.3">
      <c r="A29" s="290"/>
      <c r="B29" s="291">
        <v>39692</v>
      </c>
      <c r="C29" s="292">
        <v>62.591617786764999</v>
      </c>
      <c r="D29" s="292">
        <v>61.851302284342999</v>
      </c>
      <c r="E29" s="292">
        <f>('INPP base jun 2012'!$E29/'INPP base jun 2012'!$E$159)*100</f>
        <v>65.389807044665972</v>
      </c>
      <c r="F29" s="292">
        <f>('INPP base jun 2012'!$F29/'INPP base jun 2012'!$F$159)*100</f>
        <v>51.806484205740219</v>
      </c>
      <c r="G29" s="292">
        <v>66.877782411935996</v>
      </c>
      <c r="H29" s="292">
        <v>71.684179973987995</v>
      </c>
      <c r="I29" s="292">
        <f>('INPP base jun 2012'!$I29/'INPP base jun 2012'!$I$159)*100</f>
        <v>69.520714536864531</v>
      </c>
      <c r="J29" s="292">
        <f>('INPP base jun 2012'!$J29/'INPP base jun 2012'!$J$159)*100</f>
        <v>55.813239508926095</v>
      </c>
      <c r="K29" s="292">
        <f>('INPP base jun 2012'!$K29/'INPP base jun 2012'!$K$159)*100</f>
        <v>71.867739960256614</v>
      </c>
      <c r="L29" s="292">
        <f>('INPP base jun 2012'!$L29/'INPP base jun 2012'!$L$159)*100</f>
        <v>58.797423725289214</v>
      </c>
      <c r="M29" s="292">
        <f>('INPP base jun 2012'!$M29/'INPP base jun 2012'!$M$159)*100</f>
        <v>63.33365384664291</v>
      </c>
      <c r="N29" s="293">
        <v>52.339909046941997</v>
      </c>
    </row>
    <row r="30" spans="1:14" x14ac:dyDescent="0.3">
      <c r="A30" s="290"/>
      <c r="B30" s="291">
        <v>39722</v>
      </c>
      <c r="C30" s="292">
        <v>62.865992001720997</v>
      </c>
      <c r="D30" s="292">
        <v>63.817961307730002</v>
      </c>
      <c r="E30" s="292">
        <f>('INPP base jun 2012'!$E30/'INPP base jun 2012'!$E$159)*100</f>
        <v>66.422645666315447</v>
      </c>
      <c r="F30" s="292">
        <f>('INPP base jun 2012'!$F30/'INPP base jun 2012'!$F$159)*100</f>
        <v>54.25437093554163</v>
      </c>
      <c r="G30" s="292">
        <v>67.691550986232997</v>
      </c>
      <c r="H30" s="292">
        <v>71.601916179762</v>
      </c>
      <c r="I30" s="292">
        <f>('INPP base jun 2012'!$I30/'INPP base jun 2012'!$I$159)*100</f>
        <v>70.255758624928561</v>
      </c>
      <c r="J30" s="292">
        <f>('INPP base jun 2012'!$J30/'INPP base jun 2012'!$J$159)*100</f>
        <v>61.076208031107257</v>
      </c>
      <c r="K30" s="292">
        <f>('INPP base jun 2012'!$K30/'INPP base jun 2012'!$K$159)*100</f>
        <v>74.159478935192922</v>
      </c>
      <c r="L30" s="292">
        <f>('INPP base jun 2012'!$L30/'INPP base jun 2012'!$L$159)*100</f>
        <v>61.713270532506371</v>
      </c>
      <c r="M30" s="292">
        <f>('INPP base jun 2012'!$M30/'INPP base jun 2012'!$M$159)*100</f>
        <v>68.090639317450467</v>
      </c>
      <c r="N30" s="293">
        <v>55.016332873686999</v>
      </c>
    </row>
    <row r="31" spans="1:14" x14ac:dyDescent="0.3">
      <c r="A31" s="290"/>
      <c r="B31" s="291">
        <v>39753</v>
      </c>
      <c r="C31" s="292">
        <v>63.289682672071997</v>
      </c>
      <c r="D31" s="292">
        <v>64.561968504472006</v>
      </c>
      <c r="E31" s="292">
        <f>('INPP base jun 2012'!$E31/'INPP base jun 2012'!$E$159)*100</f>
        <v>66.683025900187644</v>
      </c>
      <c r="F31" s="292">
        <f>('INPP base jun 2012'!$F31/'INPP base jun 2012'!$F$159)*100</f>
        <v>54.50840879921909</v>
      </c>
      <c r="G31" s="292">
        <v>68.239205666564999</v>
      </c>
      <c r="H31" s="292">
        <v>69.186574910237994</v>
      </c>
      <c r="I31" s="292">
        <f>('INPP base jun 2012'!$I31/'INPP base jun 2012'!$I$159)*100</f>
        <v>69.746112761817798</v>
      </c>
      <c r="J31" s="292">
        <f>('INPP base jun 2012'!$J31/'INPP base jun 2012'!$J$159)*100</f>
        <v>62.754255791429891</v>
      </c>
      <c r="K31" s="292">
        <f>('INPP base jun 2012'!$K31/'INPP base jun 2012'!$K$159)*100</f>
        <v>74.939629884044365</v>
      </c>
      <c r="L31" s="292">
        <f>('INPP base jun 2012'!$L31/'INPP base jun 2012'!$L$159)*100</f>
        <v>62.081827710854967</v>
      </c>
      <c r="M31" s="292">
        <f>('INPP base jun 2012'!$M31/'INPP base jun 2012'!$M$159)*100</f>
        <v>68.191012266496969</v>
      </c>
      <c r="N31" s="293">
        <v>56.026271721835002</v>
      </c>
    </row>
    <row r="32" spans="1:14" x14ac:dyDescent="0.3">
      <c r="A32" s="290"/>
      <c r="B32" s="291">
        <v>39783</v>
      </c>
      <c r="C32" s="292">
        <v>62.651428019598001</v>
      </c>
      <c r="D32" s="292">
        <v>64.953316289957996</v>
      </c>
      <c r="E32" s="292">
        <f>('INPP base jun 2012'!$E32/'INPP base jun 2012'!$E$159)*100</f>
        <v>66.412000107368968</v>
      </c>
      <c r="F32" s="292">
        <f>('INPP base jun 2012'!$F32/'INPP base jun 2012'!$F$159)*100</f>
        <v>55.086167549444795</v>
      </c>
      <c r="G32" s="292">
        <v>68.299260354851</v>
      </c>
      <c r="H32" s="292">
        <v>66.361004256265005</v>
      </c>
      <c r="I32" s="292">
        <f>('INPP base jun 2012'!$I32/'INPP base jun 2012'!$I$159)*100</f>
        <v>67.003932492136073</v>
      </c>
      <c r="J32" s="292">
        <f>('INPP base jun 2012'!$J32/'INPP base jun 2012'!$J$159)*100</f>
        <v>63.513062257038932</v>
      </c>
      <c r="K32" s="292">
        <f>('INPP base jun 2012'!$K32/'INPP base jun 2012'!$K$159)*100</f>
        <v>75.132939877324532</v>
      </c>
      <c r="L32" s="292">
        <f>('INPP base jun 2012'!$L32/'INPP base jun 2012'!$L$159)*100</f>
        <v>62.201634085705294</v>
      </c>
      <c r="M32" s="292">
        <f>('INPP base jun 2012'!$M32/'INPP base jun 2012'!$M$159)*100</f>
        <v>68.746740075903247</v>
      </c>
      <c r="N32" s="293">
        <v>57.031487216526003</v>
      </c>
    </row>
    <row r="33" spans="1:14" x14ac:dyDescent="0.3">
      <c r="A33" s="290"/>
      <c r="B33" s="291">
        <v>39814</v>
      </c>
      <c r="C33" s="292">
        <v>62.251577791705998</v>
      </c>
      <c r="D33" s="292">
        <v>65.949789928794999</v>
      </c>
      <c r="E33" s="292">
        <f>('INPP base jun 2012'!$E33/'INPP base jun 2012'!$E$159)*100</f>
        <v>65.424977731932017</v>
      </c>
      <c r="F33" s="292">
        <f>('INPP base jun 2012'!$F33/'INPP base jun 2012'!$F$159)*100</f>
        <v>55.284099294333387</v>
      </c>
      <c r="G33" s="292">
        <v>68.324053574786006</v>
      </c>
      <c r="H33" s="292">
        <v>63.340397586843999</v>
      </c>
      <c r="I33" s="292">
        <f>('INPP base jun 2012'!$I33/'INPP base jun 2012'!$I$159)*100</f>
        <v>66.461151211750675</v>
      </c>
      <c r="J33" s="292">
        <f>('INPP base jun 2012'!$J33/'INPP base jun 2012'!$J$159)*100</f>
        <v>65.765051752727985</v>
      </c>
      <c r="K33" s="292">
        <f>('INPP base jun 2012'!$K33/'INPP base jun 2012'!$K$159)*100</f>
        <v>77.392490247452145</v>
      </c>
      <c r="L33" s="292">
        <f>('INPP base jun 2012'!$L33/'INPP base jun 2012'!$L$159)*100</f>
        <v>62.056596679959917</v>
      </c>
      <c r="M33" s="292">
        <f>('INPP base jun 2012'!$M33/'INPP base jun 2012'!$M$159)*100</f>
        <v>70.166513481140043</v>
      </c>
      <c r="N33" s="293">
        <v>58.548542467590998</v>
      </c>
    </row>
    <row r="34" spans="1:14" x14ac:dyDescent="0.3">
      <c r="A34" s="290"/>
      <c r="B34" s="291">
        <v>39845</v>
      </c>
      <c r="C34" s="292">
        <v>62.335228466997002</v>
      </c>
      <c r="D34" s="292">
        <v>66.750341672489</v>
      </c>
      <c r="E34" s="292">
        <f>('INPP base jun 2012'!$E34/'INPP base jun 2012'!$E$159)*100</f>
        <v>66.455582714871525</v>
      </c>
      <c r="F34" s="292">
        <f>('INPP base jun 2012'!$F34/'INPP base jun 2012'!$F$159)*100</f>
        <v>55.654189220103376</v>
      </c>
      <c r="G34" s="292">
        <v>68.965922490869005</v>
      </c>
      <c r="H34" s="292">
        <v>60.496576356006003</v>
      </c>
      <c r="I34" s="292">
        <f>('INPP base jun 2012'!$I34/'INPP base jun 2012'!$I$159)*100</f>
        <v>65.131715556206416</v>
      </c>
      <c r="J34" s="292">
        <f>('INPP base jun 2012'!$J34/'INPP base jun 2012'!$J$159)*100</f>
        <v>67.768897807212284</v>
      </c>
      <c r="K34" s="292">
        <f>('INPP base jun 2012'!$K34/'INPP base jun 2012'!$K$159)*100</f>
        <v>78.349738922793293</v>
      </c>
      <c r="L34" s="292">
        <f>('INPP base jun 2012'!$L34/'INPP base jun 2012'!$L$159)*100</f>
        <v>61.808889551914348</v>
      </c>
      <c r="M34" s="292">
        <f>('INPP base jun 2012'!$M34/'INPP base jun 2012'!$M$159)*100</f>
        <v>71.93229668474828</v>
      </c>
      <c r="N34" s="293">
        <v>61.644056564655997</v>
      </c>
    </row>
    <row r="35" spans="1:14" x14ac:dyDescent="0.3">
      <c r="A35" s="290"/>
      <c r="B35" s="291">
        <v>39873</v>
      </c>
      <c r="C35" s="292">
        <v>62.557739263271998</v>
      </c>
      <c r="D35" s="292">
        <v>67.139705438784006</v>
      </c>
      <c r="E35" s="292">
        <f>('INPP base jun 2012'!$E35/'INPP base jun 2012'!$E$159)*100</f>
        <v>67.28140839581792</v>
      </c>
      <c r="F35" s="292">
        <f>('INPP base jun 2012'!$F35/'INPP base jun 2012'!$F$159)*100</f>
        <v>56.385869431678493</v>
      </c>
      <c r="G35" s="292">
        <v>69.452971522473007</v>
      </c>
      <c r="H35" s="292">
        <v>59.159381104838999</v>
      </c>
      <c r="I35" s="292">
        <f>('INPP base jun 2012'!$I35/'INPP base jun 2012'!$I$159)*100</f>
        <v>65.293385728490691</v>
      </c>
      <c r="J35" s="292">
        <f>('INPP base jun 2012'!$J35/'INPP base jun 2012'!$J$159)*100</f>
        <v>68.693556056658352</v>
      </c>
      <c r="K35" s="292">
        <f>('INPP base jun 2012'!$K35/'INPP base jun 2012'!$K$159)*100</f>
        <v>78.57613715856229</v>
      </c>
      <c r="L35" s="292">
        <f>('INPP base jun 2012'!$L35/'INPP base jun 2012'!$L$159)*100</f>
        <v>61.390932318666067</v>
      </c>
      <c r="M35" s="292">
        <f>('INPP base jun 2012'!$M35/'INPP base jun 2012'!$M$159)*100</f>
        <v>72.682494246857871</v>
      </c>
      <c r="N35" s="293">
        <v>62.655283600110003</v>
      </c>
    </row>
    <row r="36" spans="1:14" x14ac:dyDescent="0.3">
      <c r="A36" s="290"/>
      <c r="B36" s="291">
        <v>39904</v>
      </c>
      <c r="C36" s="292">
        <v>62.462795746815999</v>
      </c>
      <c r="D36" s="292">
        <v>66.267729004201996</v>
      </c>
      <c r="E36" s="292">
        <f>('INPP base jun 2012'!$E36/'INPP base jun 2012'!$E$159)*100</f>
        <v>67.069250121529279</v>
      </c>
      <c r="F36" s="292">
        <f>('INPP base jun 2012'!$F36/'INPP base jun 2012'!$F$159)*100</f>
        <v>56.586851780448399</v>
      </c>
      <c r="G36" s="292">
        <v>69.159309606359002</v>
      </c>
      <c r="H36" s="292">
        <v>58.558474051657001</v>
      </c>
      <c r="I36" s="292">
        <f>('INPP base jun 2012'!$I36/'INPP base jun 2012'!$I$159)*100</f>
        <v>65.033114641922808</v>
      </c>
      <c r="J36" s="292">
        <f>('INPP base jun 2012'!$J36/'INPP base jun 2012'!$J$159)*100</f>
        <v>65.530965959589494</v>
      </c>
      <c r="K36" s="292">
        <f>('INPP base jun 2012'!$K36/'INPP base jun 2012'!$K$159)*100</f>
        <v>77.911384919810516</v>
      </c>
      <c r="L36" s="292">
        <f>('INPP base jun 2012'!$L36/'INPP base jun 2012'!$L$159)*100</f>
        <v>61.18712264418329</v>
      </c>
      <c r="M36" s="292">
        <f>('INPP base jun 2012'!$M36/'INPP base jun 2012'!$M$159)*100</f>
        <v>69.58544196854028</v>
      </c>
      <c r="N36" s="293">
        <v>60.565414393505002</v>
      </c>
    </row>
    <row r="37" spans="1:14" x14ac:dyDescent="0.3">
      <c r="A37" s="290"/>
      <c r="B37" s="291">
        <v>39934</v>
      </c>
      <c r="C37" s="292">
        <v>62.038686823089002</v>
      </c>
      <c r="D37" s="292">
        <v>65.047557201545999</v>
      </c>
      <c r="E37" s="292">
        <f>('INPP base jun 2012'!$E37/'INPP base jun 2012'!$E$159)*100</f>
        <v>66.119074222461506</v>
      </c>
      <c r="F37" s="292">
        <f>('INPP base jun 2012'!$F37/'INPP base jun 2012'!$F$159)*100</f>
        <v>56.847264968925757</v>
      </c>
      <c r="G37" s="292">
        <v>69.298151637992007</v>
      </c>
      <c r="H37" s="292">
        <v>54.405514426623</v>
      </c>
      <c r="I37" s="292">
        <f>('INPP base jun 2012'!$I37/'INPP base jun 2012'!$I$159)*100</f>
        <v>63.479907548195058</v>
      </c>
      <c r="J37" s="292">
        <f>('INPP base jun 2012'!$J37/'INPP base jun 2012'!$J$159)*100</f>
        <v>65.153334359276172</v>
      </c>
      <c r="K37" s="292">
        <f>('INPP base jun 2012'!$K37/'INPP base jun 2012'!$K$159)*100</f>
        <v>77.492943375208768</v>
      </c>
      <c r="L37" s="292">
        <f>('INPP base jun 2012'!$L37/'INPP base jun 2012'!$L$159)*100</f>
        <v>61.477864120259198</v>
      </c>
      <c r="M37" s="292">
        <f>('INPP base jun 2012'!$M37/'INPP base jun 2012'!$M$159)*100</f>
        <v>69.325146900390806</v>
      </c>
      <c r="N37" s="293">
        <v>61.008550826875997</v>
      </c>
    </row>
    <row r="38" spans="1:14" x14ac:dyDescent="0.3">
      <c r="A38" s="290"/>
      <c r="B38" s="291">
        <v>39965</v>
      </c>
      <c r="C38" s="292">
        <v>61.450204322414002</v>
      </c>
      <c r="D38" s="292">
        <v>65.144278137122001</v>
      </c>
      <c r="E38" s="292">
        <f>('INPP base jun 2012'!$E38/'INPP base jun 2012'!$E$159)*100</f>
        <v>66.195197524323589</v>
      </c>
      <c r="F38" s="292">
        <f>('INPP base jun 2012'!$F38/'INPP base jun 2012'!$F$159)*100</f>
        <v>57.165908540233964</v>
      </c>
      <c r="G38" s="292">
        <v>68.955454242452006</v>
      </c>
      <c r="H38" s="292">
        <v>54.071556109668997</v>
      </c>
      <c r="I38" s="292">
        <f>('INPP base jun 2012'!$I38/'INPP base jun 2012'!$I$159)*100</f>
        <v>62.670391079588228</v>
      </c>
      <c r="J38" s="292">
        <f>('INPP base jun 2012'!$J38/'INPP base jun 2012'!$J$159)*100</f>
        <v>65.361201411668844</v>
      </c>
      <c r="K38" s="292">
        <f>('INPP base jun 2012'!$K38/'INPP base jun 2012'!$K$159)*100</f>
        <v>77.94676172388823</v>
      </c>
      <c r="L38" s="292">
        <f>('INPP base jun 2012'!$L38/'INPP base jun 2012'!$L$159)*100</f>
        <v>61.481129721918023</v>
      </c>
      <c r="M38" s="292">
        <f>('INPP base jun 2012'!$M38/'INPP base jun 2012'!$M$159)*100</f>
        <v>69.656213936843585</v>
      </c>
      <c r="N38" s="293">
        <v>61.597681821629003</v>
      </c>
    </row>
    <row r="39" spans="1:14" x14ac:dyDescent="0.3">
      <c r="A39" s="290"/>
      <c r="B39" s="291">
        <v>39995</v>
      </c>
      <c r="C39" s="292">
        <v>61.363625873487997</v>
      </c>
      <c r="D39" s="292">
        <v>64.990516649796007</v>
      </c>
      <c r="E39" s="292">
        <f>('INPP base jun 2012'!$E39/'INPP base jun 2012'!$E$159)*100</f>
        <v>66.379608147429252</v>
      </c>
      <c r="F39" s="292">
        <f>('INPP base jun 2012'!$F39/'INPP base jun 2012'!$F$159)*100</f>
        <v>57.710802014451481</v>
      </c>
      <c r="G39" s="292">
        <v>68.803389160186995</v>
      </c>
      <c r="H39" s="292">
        <v>53.886326374326998</v>
      </c>
      <c r="I39" s="292">
        <f>('INPP base jun 2012'!$I39/'INPP base jun 2012'!$I$159)*100</f>
        <v>62.550208558442598</v>
      </c>
      <c r="J39" s="292">
        <f>('INPP base jun 2012'!$J39/'INPP base jun 2012'!$J$159)*100</f>
        <v>65.512689122721682</v>
      </c>
      <c r="K39" s="292">
        <f>('INPP base jun 2012'!$K39/'INPP base jun 2012'!$K$159)*100</f>
        <v>77.737589432162224</v>
      </c>
      <c r="L39" s="292">
        <f>('INPP base jun 2012'!$L39/'INPP base jun 2012'!$L$159)*100</f>
        <v>62.113305803240557</v>
      </c>
      <c r="M39" s="292">
        <f>('INPP base jun 2012'!$M39/'INPP base jun 2012'!$M$159)*100</f>
        <v>70.272294734920564</v>
      </c>
      <c r="N39" s="293">
        <v>61.272629224669998</v>
      </c>
    </row>
    <row r="40" spans="1:14" x14ac:dyDescent="0.3">
      <c r="A40" s="290"/>
      <c r="B40" s="291">
        <v>40026</v>
      </c>
      <c r="C40" s="292">
        <v>61.758875314240001</v>
      </c>
      <c r="D40" s="292">
        <v>64.205837059632003</v>
      </c>
      <c r="E40" s="292">
        <f>('INPP base jun 2012'!$E40/'INPP base jun 2012'!$E$159)*100</f>
        <v>66.599883105095202</v>
      </c>
      <c r="F40" s="292">
        <f>('INPP base jun 2012'!$F40/'INPP base jun 2012'!$F$159)*100</f>
        <v>58.468898092867484</v>
      </c>
      <c r="G40" s="292">
        <v>68.617715490899002</v>
      </c>
      <c r="H40" s="292">
        <v>56.461564488918</v>
      </c>
      <c r="I40" s="292">
        <f>('INPP base jun 2012'!$I40/'INPP base jun 2012'!$I$159)*100</f>
        <v>62.919742408070988</v>
      </c>
      <c r="J40" s="292">
        <f>('INPP base jun 2012'!$J40/'INPP base jun 2012'!$J$159)*100</f>
        <v>64.706656266587089</v>
      </c>
      <c r="K40" s="292">
        <f>('INPP base jun 2012'!$K40/'INPP base jun 2012'!$K$159)*100</f>
        <v>77.306274016518799</v>
      </c>
      <c r="L40" s="292">
        <f>('INPP base jun 2012'!$L40/'INPP base jun 2012'!$L$159)*100</f>
        <v>62.810344694380845</v>
      </c>
      <c r="M40" s="292">
        <f>('INPP base jun 2012'!$M40/'INPP base jun 2012'!$M$159)*100</f>
        <v>69.756026006170401</v>
      </c>
      <c r="N40" s="293">
        <v>61.146816264420004</v>
      </c>
    </row>
    <row r="41" spans="1:14" x14ac:dyDescent="0.3">
      <c r="A41" s="290"/>
      <c r="B41" s="291">
        <v>40057</v>
      </c>
      <c r="C41" s="292">
        <v>62.008154326608</v>
      </c>
      <c r="D41" s="292">
        <v>64.134908373542004</v>
      </c>
      <c r="E41" s="292">
        <f>('INPP base jun 2012'!$E41/'INPP base jun 2012'!$E$159)*100</f>
        <v>66.823946418509678</v>
      </c>
      <c r="F41" s="292">
        <f>('INPP base jun 2012'!$F41/'INPP base jun 2012'!$F$159)*100</f>
        <v>59.098020764031553</v>
      </c>
      <c r="G41" s="292">
        <v>68.558211763055994</v>
      </c>
      <c r="H41" s="292">
        <v>60.899178633704999</v>
      </c>
      <c r="I41" s="292">
        <f>('INPP base jun 2012'!$I41/'INPP base jun 2012'!$I$159)*100</f>
        <v>63.444880132156889</v>
      </c>
      <c r="J41" s="292">
        <f>('INPP base jun 2012'!$J41/'INPP base jun 2012'!$J$159)*100</f>
        <v>65.662208132172367</v>
      </c>
      <c r="K41" s="292">
        <f>('INPP base jun 2012'!$K41/'INPP base jun 2012'!$K$159)*100</f>
        <v>77.716024768724751</v>
      </c>
      <c r="L41" s="292">
        <f>('INPP base jun 2012'!$L41/'INPP base jun 2012'!$L$159)*100</f>
        <v>63.567171228968242</v>
      </c>
      <c r="M41" s="292">
        <f>('INPP base jun 2012'!$M41/'INPP base jun 2012'!$M$159)*100</f>
        <v>70.813955213388525</v>
      </c>
      <c r="N41" s="293">
        <v>62.590874234794001</v>
      </c>
    </row>
    <row r="42" spans="1:14" x14ac:dyDescent="0.3">
      <c r="A42" s="290"/>
      <c r="B42" s="291">
        <v>40087</v>
      </c>
      <c r="C42" s="292">
        <v>61.840016469272001</v>
      </c>
      <c r="D42" s="292">
        <v>64.505423957519994</v>
      </c>
      <c r="E42" s="292">
        <f>('INPP base jun 2012'!$E42/'INPP base jun 2012'!$E$159)*100</f>
        <v>66.917442167267922</v>
      </c>
      <c r="F42" s="292">
        <f>('INPP base jun 2012'!$F42/'INPP base jun 2012'!$F$159)*100</f>
        <v>59.295255799281406</v>
      </c>
      <c r="G42" s="292">
        <v>68.353805438706999</v>
      </c>
      <c r="H42" s="292">
        <v>60.724027575138997</v>
      </c>
      <c r="I42" s="292">
        <f>('INPP base jun 2012'!$I42/'INPP base jun 2012'!$I$159)*100</f>
        <v>63.673215069809999</v>
      </c>
      <c r="J42" s="292">
        <f>('INPP base jun 2012'!$J42/'INPP base jun 2012'!$J$159)*100</f>
        <v>65.48939480937733</v>
      </c>
      <c r="K42" s="292">
        <f>('INPP base jun 2012'!$K42/'INPP base jun 2012'!$K$159)*100</f>
        <v>77.576103712880823</v>
      </c>
      <c r="L42" s="292">
        <f>('INPP base jun 2012'!$L42/'INPP base jun 2012'!$L$159)*100</f>
        <v>63.74694512927168</v>
      </c>
      <c r="M42" s="292">
        <f>('INPP base jun 2012'!$M42/'INPP base jun 2012'!$M$159)*100</f>
        <v>70.811272718676506</v>
      </c>
      <c r="N42" s="293">
        <v>63.010393900883003</v>
      </c>
    </row>
    <row r="43" spans="1:14" x14ac:dyDescent="0.3">
      <c r="A43" s="290"/>
      <c r="B43" s="291">
        <v>40118</v>
      </c>
      <c r="C43" s="292">
        <v>61.520889143036001</v>
      </c>
      <c r="D43" s="292">
        <v>64.451359434557006</v>
      </c>
      <c r="E43" s="292">
        <f>('INPP base jun 2012'!$E43/'INPP base jun 2012'!$E$159)*100</f>
        <v>66.912109632332616</v>
      </c>
      <c r="F43" s="292">
        <f>('INPP base jun 2012'!$F43/'INPP base jun 2012'!$F$159)*100</f>
        <v>59.797102093630762</v>
      </c>
      <c r="G43" s="292">
        <v>68.002292676078994</v>
      </c>
      <c r="H43" s="292">
        <v>60.872483760081998</v>
      </c>
      <c r="I43" s="292">
        <f>('INPP base jun 2012'!$I43/'INPP base jun 2012'!$I$159)*100</f>
        <v>63.793287952654531</v>
      </c>
      <c r="J43" s="292">
        <f>('INPP base jun 2012'!$J43/'INPP base jun 2012'!$J$159)*100</f>
        <v>65.213149266902576</v>
      </c>
      <c r="K43" s="292">
        <f>('INPP base jun 2012'!$K43/'INPP base jun 2012'!$K$159)*100</f>
        <v>77.281796004243091</v>
      </c>
      <c r="L43" s="292">
        <f>('INPP base jun 2012'!$L43/'INPP base jun 2012'!$L$159)*100</f>
        <v>64.504333990959339</v>
      </c>
      <c r="M43" s="292">
        <f>('INPP base jun 2012'!$M43/'INPP base jun 2012'!$M$159)*100</f>
        <v>70.800081758800019</v>
      </c>
      <c r="N43" s="293">
        <v>63.641176285206001</v>
      </c>
    </row>
    <row r="44" spans="1:14" x14ac:dyDescent="0.3">
      <c r="A44" s="290"/>
      <c r="B44" s="291">
        <v>40148</v>
      </c>
      <c r="C44" s="292">
        <v>62.054998704771002</v>
      </c>
      <c r="D44" s="292">
        <v>64.565936542854999</v>
      </c>
      <c r="E44" s="292">
        <f>('INPP base jun 2012'!$E44/'INPP base jun 2012'!$E$159)*100</f>
        <v>67.072138471505511</v>
      </c>
      <c r="F44" s="292">
        <f>('INPP base jun 2012'!$F44/'INPP base jun 2012'!$F$159)*100</f>
        <v>59.138845978663731</v>
      </c>
      <c r="G44" s="292">
        <v>68.073366573225002</v>
      </c>
      <c r="H44" s="292">
        <v>61.880623834348</v>
      </c>
      <c r="I44" s="292">
        <f>('INPP base jun 2012'!$I44/'INPP base jun 2012'!$I$159)*100</f>
        <v>63.910043521315615</v>
      </c>
      <c r="J44" s="292">
        <f>('INPP base jun 2012'!$J44/'INPP base jun 2012'!$J$159)*100</f>
        <v>64.539822030339451</v>
      </c>
      <c r="K44" s="292">
        <f>('INPP base jun 2012'!$K44/'INPP base jun 2012'!$K$159)*100</f>
        <v>76.727230461929821</v>
      </c>
      <c r="L44" s="292">
        <f>('INPP base jun 2012'!$L44/'INPP base jun 2012'!$L$159)*100</f>
        <v>64.366055646119406</v>
      </c>
      <c r="M44" s="292">
        <f>('INPP base jun 2012'!$M44/'INPP base jun 2012'!$M$159)*100</f>
        <v>70.235243960753181</v>
      </c>
      <c r="N44" s="293">
        <v>63.239691241406</v>
      </c>
    </row>
    <row r="45" spans="1:14" x14ac:dyDescent="0.3">
      <c r="A45" s="290"/>
      <c r="B45" s="291">
        <v>40179</v>
      </c>
      <c r="C45" s="292">
        <v>62.539336114708</v>
      </c>
      <c r="D45" s="292">
        <v>64.786658677887999</v>
      </c>
      <c r="E45" s="292">
        <f>('INPP base jun 2012'!$E45/'INPP base jun 2012'!$E$159)*100</f>
        <v>67.464596419401985</v>
      </c>
      <c r="F45" s="292">
        <f>('INPP base jun 2012'!$F45/'INPP base jun 2012'!$F$159)*100</f>
        <v>59.555940854583831</v>
      </c>
      <c r="G45" s="292">
        <v>68.587963626977995</v>
      </c>
      <c r="H45" s="292">
        <v>63.697782017385997</v>
      </c>
      <c r="I45" s="292">
        <f>('INPP base jun 2012'!$I45/'INPP base jun 2012'!$I$159)*100</f>
        <v>64.264738863744313</v>
      </c>
      <c r="J45" s="292">
        <f>('INPP base jun 2012'!$J45/'INPP base jun 2012'!$J$159)*100</f>
        <v>64.795055801422464</v>
      </c>
      <c r="K45" s="292">
        <f>('INPP base jun 2012'!$K45/'INPP base jun 2012'!$K$159)*100</f>
        <v>76.504725050098216</v>
      </c>
      <c r="L45" s="292">
        <f>('INPP base jun 2012'!$L45/'INPP base jun 2012'!$L$159)*100</f>
        <v>66.01597476558409</v>
      </c>
      <c r="M45" s="292">
        <f>('INPP base jun 2012'!$M45/'INPP base jun 2012'!$M$159)*100</f>
        <v>70.356417220841223</v>
      </c>
      <c r="N45" s="293">
        <v>63.268460757913999</v>
      </c>
    </row>
    <row r="46" spans="1:14" x14ac:dyDescent="0.3">
      <c r="A46" s="290"/>
      <c r="B46" s="291">
        <v>40210</v>
      </c>
      <c r="C46" s="292">
        <v>63.240747027026003</v>
      </c>
      <c r="D46" s="292">
        <v>65.127909978793994</v>
      </c>
      <c r="E46" s="292">
        <f>('INPP base jun 2012'!$E46/'INPP base jun 2012'!$E$159)*100</f>
        <v>67.993747682110609</v>
      </c>
      <c r="F46" s="292">
        <f>('INPP base jun 2012'!$F46/'INPP base jun 2012'!$F$159)*100</f>
        <v>59.774823073098851</v>
      </c>
      <c r="G46" s="292">
        <v>68.925151418088006</v>
      </c>
      <c r="H46" s="292">
        <v>63.593454092921</v>
      </c>
      <c r="I46" s="292">
        <f>('INPP base jun 2012'!$I46/'INPP base jun 2012'!$I$159)*100</f>
        <v>64.813539463987553</v>
      </c>
      <c r="J46" s="292">
        <f>('INPP base jun 2012'!$J46/'INPP base jun 2012'!$J$159)*100</f>
        <v>65.254017467521635</v>
      </c>
      <c r="K46" s="292">
        <f>('INPP base jun 2012'!$K46/'INPP base jun 2012'!$K$159)*100</f>
        <v>76.78498946206625</v>
      </c>
      <c r="L46" s="292">
        <f>('INPP base jun 2012'!$L46/'INPP base jun 2012'!$L$159)*100</f>
        <v>65.61378879486071</v>
      </c>
      <c r="M46" s="292">
        <f>('INPP base jun 2012'!$M46/'INPP base jun 2012'!$M$159)*100</f>
        <v>70.971861307809434</v>
      </c>
      <c r="N46" s="293">
        <v>62.942549369417002</v>
      </c>
    </row>
    <row r="47" spans="1:14" x14ac:dyDescent="0.3">
      <c r="A47" s="290"/>
      <c r="B47" s="291">
        <v>40238</v>
      </c>
      <c r="C47" s="292">
        <v>63.688696393211004</v>
      </c>
      <c r="D47" s="292">
        <v>65.508345658728004</v>
      </c>
      <c r="E47" s="292">
        <f>('INPP base jun 2012'!$E47/'INPP base jun 2012'!$E$159)*100</f>
        <v>68.80154989459956</v>
      </c>
      <c r="F47" s="292">
        <f>('INPP base jun 2012'!$F47/'INPP base jun 2012'!$F$159)*100</f>
        <v>60.636196851507172</v>
      </c>
      <c r="G47" s="292">
        <v>69.374735139568003</v>
      </c>
      <c r="H47" s="292">
        <v>64.832314146355003</v>
      </c>
      <c r="I47" s="292">
        <f>('INPP base jun 2012'!$I47/'INPP base jun 2012'!$I$159)*100</f>
        <v>65.210709723887391</v>
      </c>
      <c r="J47" s="292">
        <f>('INPP base jun 2012'!$J47/'INPP base jun 2012'!$J$159)*100</f>
        <v>64.441811579271217</v>
      </c>
      <c r="K47" s="292">
        <f>('INPP base jun 2012'!$K47/'INPP base jun 2012'!$K$159)*100</f>
        <v>76.473937408298468</v>
      </c>
      <c r="L47" s="292">
        <f>('INPP base jun 2012'!$L47/'INPP base jun 2012'!$L$159)*100</f>
        <v>65.868716289004553</v>
      </c>
      <c r="M47" s="292">
        <f>('INPP base jun 2012'!$M47/'INPP base jun 2012'!$M$159)*100</f>
        <v>70.260490043955599</v>
      </c>
      <c r="N47" s="293">
        <v>63.074803266198003</v>
      </c>
    </row>
    <row r="48" spans="1:14" x14ac:dyDescent="0.3">
      <c r="A48" s="290"/>
      <c r="B48" s="291">
        <v>40269</v>
      </c>
      <c r="C48" s="292">
        <v>63.845123156005997</v>
      </c>
      <c r="D48" s="292">
        <v>66.083711224208002</v>
      </c>
      <c r="E48" s="292">
        <f>('INPP base jun 2012'!$E48/'INPP base jun 2012'!$E$159)*100</f>
        <v>68.862017603197287</v>
      </c>
      <c r="F48" s="292">
        <f>('INPP base jun 2012'!$F48/'INPP base jun 2012'!$F$159)*100</f>
        <v>61.222454426071813</v>
      </c>
      <c r="G48" s="292">
        <v>69.526800221833</v>
      </c>
      <c r="H48" s="292">
        <v>66.059461142995005</v>
      </c>
      <c r="I48" s="292">
        <f>('INPP base jun 2012'!$I48/'INPP base jun 2012'!$I$159)*100</f>
        <v>65.267987225593089</v>
      </c>
      <c r="J48" s="292">
        <f>('INPP base jun 2012'!$J48/'INPP base jun 2012'!$J$159)*100</f>
        <v>63.578401818720153</v>
      </c>
      <c r="K48" s="292">
        <f>('INPP base jun 2012'!$K48/'INPP base jun 2012'!$K$159)*100</f>
        <v>75.483470029359751</v>
      </c>
      <c r="L48" s="292">
        <f>('INPP base jun 2012'!$L48/'INPP base jun 2012'!$L$159)*100</f>
        <v>66.188197445134151</v>
      </c>
      <c r="M48" s="292">
        <f>('INPP base jun 2012'!$M48/'INPP base jun 2012'!$M$159)*100</f>
        <v>69.960234836771363</v>
      </c>
      <c r="N48" s="293">
        <v>63.018123024721</v>
      </c>
    </row>
    <row r="49" spans="1:14" x14ac:dyDescent="0.3">
      <c r="A49" s="290"/>
      <c r="B49" s="291">
        <v>40299</v>
      </c>
      <c r="C49" s="292">
        <v>64.000713412048</v>
      </c>
      <c r="D49" s="292">
        <v>66.263760965819998</v>
      </c>
      <c r="E49" s="292">
        <f>('INPP base jun 2012'!$E49/'INPP base jun 2012'!$E$159)*100</f>
        <v>69.184250984193724</v>
      </c>
      <c r="F49" s="292">
        <f>('INPP base jun 2012'!$F49/'INPP base jun 2012'!$F$159)*100</f>
        <v>61.881825970182106</v>
      </c>
      <c r="G49" s="292">
        <v>69.373633218682002</v>
      </c>
      <c r="H49" s="292">
        <v>65.914546114757002</v>
      </c>
      <c r="I49" s="292">
        <f>('INPP base jun 2012'!$I49/'INPP base jun 2012'!$I$159)*100</f>
        <v>65.945201822302764</v>
      </c>
      <c r="J49" s="292">
        <f>('INPP base jun 2012'!$J49/'INPP base jun 2012'!$J$159)*100</f>
        <v>64.574987762122575</v>
      </c>
      <c r="K49" s="292">
        <f>('INPP base jun 2012'!$K49/'INPP base jun 2012'!$K$159)*100</f>
        <v>75.752025766882227</v>
      </c>
      <c r="L49" s="292">
        <f>('INPP base jun 2012'!$L49/'INPP base jun 2012'!$L$159)*100</f>
        <v>65.708782427219774</v>
      </c>
      <c r="M49" s="292">
        <f>('INPP base jun 2012'!$M49/'INPP base jun 2012'!$M$159)*100</f>
        <v>70.945446693509169</v>
      </c>
      <c r="N49" s="293">
        <v>64.336797430613998</v>
      </c>
    </row>
    <row r="50" spans="1:14" x14ac:dyDescent="0.3">
      <c r="A50" s="290"/>
      <c r="B50" s="291">
        <v>40330</v>
      </c>
      <c r="C50" s="292">
        <v>64.115733090573997</v>
      </c>
      <c r="D50" s="292">
        <v>66.316833479186997</v>
      </c>
      <c r="E50" s="292">
        <v>69.297112376959006</v>
      </c>
      <c r="F50" s="292">
        <v>62.103442470407998</v>
      </c>
      <c r="G50" s="292">
        <v>70.177484505004998</v>
      </c>
      <c r="H50" s="292">
        <v>66.099231056760004</v>
      </c>
      <c r="I50" s="292">
        <v>65.709466666129998</v>
      </c>
      <c r="J50" s="292">
        <v>64.612333438082004</v>
      </c>
      <c r="K50" s="292">
        <v>75.961288269498993</v>
      </c>
      <c r="L50" s="292">
        <v>65.604287999646999</v>
      </c>
      <c r="M50" s="292">
        <v>71.046771259520995</v>
      </c>
      <c r="N50" s="293">
        <v>64.680743441399002</v>
      </c>
    </row>
    <row r="51" spans="1:14" x14ac:dyDescent="0.3">
      <c r="A51" s="290"/>
      <c r="B51" s="291">
        <v>40360</v>
      </c>
      <c r="C51" s="292">
        <v>63.980218996601998</v>
      </c>
      <c r="D51" s="292">
        <v>66.352049819832999</v>
      </c>
      <c r="E51" s="292">
        <v>69.309021047241998</v>
      </c>
      <c r="F51" s="292">
        <v>62.473646988920997</v>
      </c>
      <c r="G51" s="292">
        <v>70.227621905316994</v>
      </c>
      <c r="H51" s="292">
        <v>66.136821797167002</v>
      </c>
      <c r="I51" s="292">
        <v>66.295223404283007</v>
      </c>
      <c r="J51" s="292">
        <v>64.890404189058998</v>
      </c>
      <c r="K51" s="292">
        <v>75.866638631897999</v>
      </c>
      <c r="L51" s="292">
        <v>65.485780111639002</v>
      </c>
      <c r="M51" s="292">
        <v>71.574343456348004</v>
      </c>
      <c r="N51" s="293">
        <v>64.462610390864</v>
      </c>
    </row>
    <row r="52" spans="1:14" x14ac:dyDescent="0.3">
      <c r="A52" s="290"/>
      <c r="B52" s="291">
        <v>40391</v>
      </c>
      <c r="C52" s="292">
        <v>63.96976266219</v>
      </c>
      <c r="D52" s="292">
        <v>66.406114342796002</v>
      </c>
      <c r="E52" s="292">
        <v>69.178121939942997</v>
      </c>
      <c r="F52" s="292">
        <v>62.481425751787</v>
      </c>
      <c r="G52" s="292">
        <v>69.971976259770003</v>
      </c>
      <c r="H52" s="292">
        <v>66.886729828631999</v>
      </c>
      <c r="I52" s="292">
        <v>65.764158056005002</v>
      </c>
      <c r="J52" s="292">
        <v>65.033311956633</v>
      </c>
      <c r="K52" s="292">
        <v>75.586334735904003</v>
      </c>
      <c r="L52" s="292">
        <v>66.362000533022993</v>
      </c>
      <c r="M52" s="292">
        <v>71.292134695398005</v>
      </c>
      <c r="N52" s="293">
        <v>64.620628033770998</v>
      </c>
    </row>
    <row r="53" spans="1:14" x14ac:dyDescent="0.3">
      <c r="A53" s="290"/>
      <c r="B53" s="291">
        <v>40422</v>
      </c>
      <c r="C53" s="292">
        <v>63.933374618438997</v>
      </c>
      <c r="D53" s="292">
        <v>66.442322693037994</v>
      </c>
      <c r="E53" s="292">
        <v>69.423499110714999</v>
      </c>
      <c r="F53" s="292">
        <v>62.443074186585001</v>
      </c>
      <c r="G53" s="292">
        <v>69.981893547742999</v>
      </c>
      <c r="H53" s="292">
        <v>68.234003756575007</v>
      </c>
      <c r="I53" s="292">
        <v>65.491756299700995</v>
      </c>
      <c r="J53" s="292">
        <v>65.287164442009001</v>
      </c>
      <c r="K53" s="292">
        <v>75.511181632572004</v>
      </c>
      <c r="L53" s="292">
        <v>66.699648270257001</v>
      </c>
      <c r="M53" s="292">
        <v>71.750101231787994</v>
      </c>
      <c r="N53" s="293">
        <v>65.708287516065994</v>
      </c>
    </row>
    <row r="54" spans="1:14" x14ac:dyDescent="0.3">
      <c r="A54" s="290"/>
      <c r="B54" s="291">
        <v>40452</v>
      </c>
      <c r="C54" s="292">
        <v>64.200220272617997</v>
      </c>
      <c r="D54" s="292">
        <v>66.561363844517004</v>
      </c>
      <c r="E54" s="292">
        <v>69.939196868338001</v>
      </c>
      <c r="F54" s="292">
        <v>62.989079826483</v>
      </c>
      <c r="G54" s="292">
        <v>70.035336710712997</v>
      </c>
      <c r="H54" s="292">
        <v>70.042445246184997</v>
      </c>
      <c r="I54" s="292">
        <v>65.626575869223998</v>
      </c>
      <c r="J54" s="292">
        <v>64.509929995262993</v>
      </c>
      <c r="K54" s="292">
        <v>75.064399310851002</v>
      </c>
      <c r="L54" s="292">
        <v>66.872774470416005</v>
      </c>
      <c r="M54" s="292">
        <v>70.964586667887005</v>
      </c>
      <c r="N54" s="293">
        <v>66.351522377684006</v>
      </c>
    </row>
    <row r="55" spans="1:14" x14ac:dyDescent="0.3">
      <c r="A55" s="290"/>
      <c r="B55" s="291">
        <v>40483</v>
      </c>
      <c r="C55" s="292">
        <v>64.297255055956001</v>
      </c>
      <c r="D55" s="292">
        <v>66.582692050822999</v>
      </c>
      <c r="E55" s="292">
        <v>70.010184306493002</v>
      </c>
      <c r="F55" s="292">
        <v>62.525099005378998</v>
      </c>
      <c r="G55" s="292">
        <v>70.044703038243995</v>
      </c>
      <c r="H55" s="292">
        <v>69.949830378513994</v>
      </c>
      <c r="I55" s="292">
        <v>65.669398176084002</v>
      </c>
      <c r="J55" s="292">
        <v>64.471142596861995</v>
      </c>
      <c r="K55" s="292">
        <v>74.909385910053999</v>
      </c>
      <c r="L55" s="292">
        <v>66.710114884803005</v>
      </c>
      <c r="M55" s="292">
        <v>70.729129445919</v>
      </c>
      <c r="N55" s="293">
        <v>66.906731106704001</v>
      </c>
    </row>
    <row r="56" spans="1:14" x14ac:dyDescent="0.3">
      <c r="A56" s="290"/>
      <c r="B56" s="291">
        <v>40513</v>
      </c>
      <c r="C56" s="292">
        <v>64.469993700432994</v>
      </c>
      <c r="D56" s="292">
        <v>66.541027647806004</v>
      </c>
      <c r="E56" s="292">
        <v>70.347072785788001</v>
      </c>
      <c r="F56" s="292">
        <v>62.485806595679001</v>
      </c>
      <c r="G56" s="292">
        <v>70.429273427452003</v>
      </c>
      <c r="H56" s="292">
        <v>71.841897645697998</v>
      </c>
      <c r="I56" s="292">
        <v>65.942255986594006</v>
      </c>
      <c r="J56" s="292">
        <v>64.872401171326999</v>
      </c>
      <c r="K56" s="292">
        <v>74.744109349606006</v>
      </c>
      <c r="L56" s="292">
        <v>67.462815165855005</v>
      </c>
      <c r="M56" s="292">
        <v>70.827146202809999</v>
      </c>
      <c r="N56" s="293">
        <v>67.659461889357999</v>
      </c>
    </row>
    <row r="57" spans="1:14" x14ac:dyDescent="0.3">
      <c r="A57" s="290"/>
      <c r="B57" s="291">
        <v>40544</v>
      </c>
      <c r="C57" s="292">
        <v>65.557452479220004</v>
      </c>
      <c r="D57" s="292">
        <v>66.711157293461</v>
      </c>
      <c r="E57" s="292">
        <v>70.500639897317001</v>
      </c>
      <c r="F57" s="292">
        <v>62.481928742028998</v>
      </c>
      <c r="G57" s="292">
        <v>70.773623704320997</v>
      </c>
      <c r="H57" s="292">
        <v>75.127546274660006</v>
      </c>
      <c r="I57" s="292">
        <v>66.478723590051999</v>
      </c>
      <c r="J57" s="292">
        <v>64.913739916520996</v>
      </c>
      <c r="K57" s="292">
        <v>74.178676987241005</v>
      </c>
      <c r="L57" s="292">
        <v>68.606011016506002</v>
      </c>
      <c r="M57" s="292">
        <v>70.418117567825007</v>
      </c>
      <c r="N57" s="293">
        <v>66.882684943653004</v>
      </c>
    </row>
    <row r="58" spans="1:14" x14ac:dyDescent="0.3">
      <c r="A58" s="290"/>
      <c r="B58" s="291">
        <v>40575</v>
      </c>
      <c r="C58" s="292">
        <v>66.383502897723005</v>
      </c>
      <c r="D58" s="292">
        <v>67.152601563527</v>
      </c>
      <c r="E58" s="292">
        <v>71.069652563312999</v>
      </c>
      <c r="F58" s="292">
        <v>62.674622362198001</v>
      </c>
      <c r="G58" s="292">
        <v>71.409983015974007</v>
      </c>
      <c r="H58" s="292">
        <v>76.483536896030998</v>
      </c>
      <c r="I58" s="292">
        <v>67.362728056828004</v>
      </c>
      <c r="J58" s="292">
        <v>65.049676799878</v>
      </c>
      <c r="K58" s="292">
        <v>73.762250219508005</v>
      </c>
      <c r="L58" s="292">
        <v>68.843656996012001</v>
      </c>
      <c r="M58" s="292">
        <v>70.511674583005998</v>
      </c>
      <c r="N58" s="293">
        <v>67.392377721182996</v>
      </c>
    </row>
    <row r="59" spans="1:14" x14ac:dyDescent="0.3">
      <c r="A59" s="290"/>
      <c r="B59" s="291">
        <v>40603</v>
      </c>
      <c r="C59" s="292">
        <v>66.835216544296003</v>
      </c>
      <c r="D59" s="292">
        <v>67.181369841801001</v>
      </c>
      <c r="E59" s="292">
        <v>71.400203061623998</v>
      </c>
      <c r="F59" s="292">
        <v>63.381552891995</v>
      </c>
      <c r="G59" s="292">
        <v>71.406126292872997</v>
      </c>
      <c r="H59" s="292">
        <v>77.013076021773003</v>
      </c>
      <c r="I59" s="292">
        <v>67.515889352600993</v>
      </c>
      <c r="J59" s="292">
        <v>65.059232122040996</v>
      </c>
      <c r="K59" s="292">
        <v>73.772847708661004</v>
      </c>
      <c r="L59" s="292">
        <v>69.175637400037999</v>
      </c>
      <c r="M59" s="292">
        <v>70.501098948361999</v>
      </c>
      <c r="N59" s="293">
        <v>68.627319952166005</v>
      </c>
    </row>
    <row r="60" spans="1:14" x14ac:dyDescent="0.3">
      <c r="A60" s="290"/>
      <c r="B60" s="291">
        <v>40634</v>
      </c>
      <c r="C60" s="292">
        <v>66.944798928927995</v>
      </c>
      <c r="D60" s="292">
        <v>67.297434964492993</v>
      </c>
      <c r="E60" s="292">
        <v>71.739221867778994</v>
      </c>
      <c r="F60" s="292">
        <v>63.775909314383</v>
      </c>
      <c r="G60" s="292">
        <v>71.877197471629998</v>
      </c>
      <c r="H60" s="292">
        <v>79.134773681446006</v>
      </c>
      <c r="I60" s="292">
        <v>67.660477466377998</v>
      </c>
      <c r="J60" s="292">
        <v>64.593865450083996</v>
      </c>
      <c r="K60" s="292">
        <v>72.815019537629993</v>
      </c>
      <c r="L60" s="292">
        <v>68.538821078037998</v>
      </c>
      <c r="M60" s="292">
        <v>69.989902207258993</v>
      </c>
      <c r="N60" s="293">
        <v>69.502857924688996</v>
      </c>
    </row>
    <row r="61" spans="1:14" x14ac:dyDescent="0.3">
      <c r="A61" s="290"/>
      <c r="B61" s="291">
        <v>40664</v>
      </c>
      <c r="C61" s="292">
        <v>67.081149529653004</v>
      </c>
      <c r="D61" s="292">
        <v>67.473020662924</v>
      </c>
      <c r="E61" s="292">
        <v>72.718515327068999</v>
      </c>
      <c r="F61" s="292">
        <v>64.272878933544007</v>
      </c>
      <c r="G61" s="292">
        <v>71.776922671006005</v>
      </c>
      <c r="H61" s="292">
        <v>75.647279120296005</v>
      </c>
      <c r="I61" s="292">
        <v>67.301357860495997</v>
      </c>
      <c r="J61" s="292">
        <v>64.582955275068002</v>
      </c>
      <c r="K61" s="292">
        <v>72.332093217326999</v>
      </c>
      <c r="L61" s="292">
        <v>68.688211602360994</v>
      </c>
      <c r="M61" s="292">
        <v>69.765089664477998</v>
      </c>
      <c r="N61" s="293">
        <v>69.010340977908996</v>
      </c>
    </row>
    <row r="62" spans="1:14" x14ac:dyDescent="0.3">
      <c r="A62" s="290"/>
      <c r="B62" s="291">
        <v>40695</v>
      </c>
      <c r="C62" s="292">
        <v>67.376436413430994</v>
      </c>
      <c r="D62" s="292">
        <v>67.501788941198001</v>
      </c>
      <c r="E62" s="292">
        <v>73.366461456042003</v>
      </c>
      <c r="F62" s="292">
        <v>64.444138197358996</v>
      </c>
      <c r="G62" s="292">
        <v>72.531738477903005</v>
      </c>
      <c r="H62" s="292">
        <v>74.652214086171995</v>
      </c>
      <c r="I62" s="292">
        <v>67.527138719237996</v>
      </c>
      <c r="J62" s="292">
        <v>65.156349271118998</v>
      </c>
      <c r="K62" s="292">
        <v>72.223486630780997</v>
      </c>
      <c r="L62" s="292">
        <v>68.452512320549005</v>
      </c>
      <c r="M62" s="292">
        <v>70.100258673441999</v>
      </c>
      <c r="N62" s="293">
        <v>69.802576171290994</v>
      </c>
    </row>
    <row r="63" spans="1:14" x14ac:dyDescent="0.3">
      <c r="A63" s="290"/>
      <c r="B63" s="291">
        <v>40725</v>
      </c>
      <c r="C63" s="292">
        <v>67.580544061142007</v>
      </c>
      <c r="D63" s="292">
        <v>67.607933967932993</v>
      </c>
      <c r="E63" s="292">
        <v>73.471630810408996</v>
      </c>
      <c r="F63" s="292">
        <v>64.423780295591001</v>
      </c>
      <c r="G63" s="292">
        <v>72.364246503234</v>
      </c>
      <c r="H63" s="292">
        <v>75.765499274910994</v>
      </c>
      <c r="I63" s="292">
        <v>67.629582909915996</v>
      </c>
      <c r="J63" s="292">
        <v>64.795836439156005</v>
      </c>
      <c r="K63" s="292">
        <v>71.711153232450997</v>
      </c>
      <c r="L63" s="292">
        <v>68.562158235309994</v>
      </c>
      <c r="M63" s="292">
        <v>69.850960684577004</v>
      </c>
      <c r="N63" s="293">
        <v>70.429064597926001</v>
      </c>
    </row>
    <row r="64" spans="1:14" x14ac:dyDescent="0.3">
      <c r="A64" s="290"/>
      <c r="B64" s="291">
        <v>40756</v>
      </c>
      <c r="C64" s="292">
        <v>67.931040390613006</v>
      </c>
      <c r="D64" s="292">
        <v>67.613886025507</v>
      </c>
      <c r="E64" s="292">
        <v>74.266634288613005</v>
      </c>
      <c r="F64" s="292">
        <v>64.782174309696998</v>
      </c>
      <c r="G64" s="292">
        <v>72.180225715275</v>
      </c>
      <c r="H64" s="292">
        <v>78.045731796303997</v>
      </c>
      <c r="I64" s="292">
        <v>68.657143778377005</v>
      </c>
      <c r="J64" s="292">
        <v>65.928343105951001</v>
      </c>
      <c r="K64" s="292">
        <v>71.823108085187997</v>
      </c>
      <c r="L64" s="292">
        <v>69.427436863512</v>
      </c>
      <c r="M64" s="292">
        <v>70.919483873250002</v>
      </c>
      <c r="N64" s="293">
        <v>74.014519267157993</v>
      </c>
    </row>
    <row r="65" spans="1:14" x14ac:dyDescent="0.3">
      <c r="A65" s="290"/>
      <c r="B65" s="291">
        <v>40787</v>
      </c>
      <c r="C65" s="292">
        <v>68.849106551936003</v>
      </c>
      <c r="D65" s="292">
        <v>67.814271963829995</v>
      </c>
      <c r="E65" s="292">
        <v>75.259985005773004</v>
      </c>
      <c r="F65" s="292">
        <v>65.431909312597</v>
      </c>
      <c r="G65" s="292">
        <v>73.566993150280993</v>
      </c>
      <c r="H65" s="292">
        <v>79.542006702528994</v>
      </c>
      <c r="I65" s="292">
        <v>69.589441772260997</v>
      </c>
      <c r="J65" s="292">
        <v>67.659944548710001</v>
      </c>
      <c r="K65" s="292">
        <v>72.533446161507996</v>
      </c>
      <c r="L65" s="292">
        <v>70.109909394157</v>
      </c>
      <c r="M65" s="292">
        <v>72.626976529893994</v>
      </c>
      <c r="N65" s="293">
        <v>75.686586390749</v>
      </c>
    </row>
    <row r="66" spans="1:14" x14ac:dyDescent="0.3">
      <c r="A66" s="290"/>
      <c r="B66" s="291">
        <v>40817</v>
      </c>
      <c r="C66" s="292">
        <v>69.696069639260998</v>
      </c>
      <c r="D66" s="292">
        <v>68.018129935736994</v>
      </c>
      <c r="E66" s="292">
        <v>76.538903179044993</v>
      </c>
      <c r="F66" s="292">
        <v>66.015308589152994</v>
      </c>
      <c r="G66" s="292">
        <v>73.960929867019004</v>
      </c>
      <c r="H66" s="292">
        <v>80.317792417608004</v>
      </c>
      <c r="I66" s="292">
        <v>70.895986691364996</v>
      </c>
      <c r="J66" s="292">
        <v>68.921445070247998</v>
      </c>
      <c r="K66" s="292">
        <v>73.129495673749005</v>
      </c>
      <c r="L66" s="292">
        <v>70.057094531104994</v>
      </c>
      <c r="M66" s="292">
        <v>74.154944929528</v>
      </c>
      <c r="N66" s="293">
        <v>75.015011408392994</v>
      </c>
    </row>
    <row r="67" spans="1:14" x14ac:dyDescent="0.3">
      <c r="A67" s="290"/>
      <c r="B67" s="291">
        <v>40848</v>
      </c>
      <c r="C67" s="292">
        <v>70.080444492224998</v>
      </c>
      <c r="D67" s="292">
        <v>68.442214037880007</v>
      </c>
      <c r="E67" s="292">
        <v>76.879521456381994</v>
      </c>
      <c r="F67" s="292">
        <v>66.244703791085001</v>
      </c>
      <c r="G67" s="292">
        <v>73.960378906575997</v>
      </c>
      <c r="H67" s="292">
        <v>81.057621772296997</v>
      </c>
      <c r="I67" s="292">
        <v>71.143223847206997</v>
      </c>
      <c r="J67" s="292">
        <v>69.896753591706997</v>
      </c>
      <c r="K67" s="292">
        <v>73.493602995469004</v>
      </c>
      <c r="L67" s="292">
        <v>70.075407475834993</v>
      </c>
      <c r="M67" s="292">
        <v>74.583903458541997</v>
      </c>
      <c r="N67" s="293">
        <v>76.047278836516</v>
      </c>
    </row>
    <row r="68" spans="1:14" x14ac:dyDescent="0.3">
      <c r="A68" s="290"/>
      <c r="B68" s="291">
        <v>40878</v>
      </c>
      <c r="C68" s="292">
        <v>70.461891571552997</v>
      </c>
      <c r="D68" s="292">
        <v>68.712040647897993</v>
      </c>
      <c r="E68" s="292">
        <v>77.536167461706995</v>
      </c>
      <c r="F68" s="292">
        <v>66.274919052008002</v>
      </c>
      <c r="G68" s="292">
        <v>74.289853251484999</v>
      </c>
      <c r="H68" s="292">
        <v>81.182107050314002</v>
      </c>
      <c r="I68" s="292">
        <v>71.525059145745004</v>
      </c>
      <c r="J68" s="292">
        <v>70.118462059753995</v>
      </c>
      <c r="K68" s="292">
        <v>73.563462815335001</v>
      </c>
      <c r="L68" s="292">
        <v>70.816786884704996</v>
      </c>
      <c r="M68" s="292">
        <v>74.914569117303998</v>
      </c>
      <c r="N68" s="293">
        <v>75.136530410955004</v>
      </c>
    </row>
    <row r="69" spans="1:14" x14ac:dyDescent="0.3">
      <c r="A69" s="290"/>
      <c r="B69" s="291">
        <v>40909</v>
      </c>
      <c r="C69" s="292">
        <v>70.913605218127003</v>
      </c>
      <c r="D69" s="292">
        <v>70.223367266880004</v>
      </c>
      <c r="E69" s="292">
        <v>77.242218636396998</v>
      </c>
      <c r="F69" s="292">
        <v>67.006866548763995</v>
      </c>
      <c r="G69" s="292">
        <v>74.728417764105004</v>
      </c>
      <c r="H69" s="292">
        <v>82.157831920893997</v>
      </c>
      <c r="I69" s="292">
        <v>71.642156237433994</v>
      </c>
      <c r="J69" s="292">
        <v>70.407385080758999</v>
      </c>
      <c r="K69" s="292">
        <v>73.586705658954003</v>
      </c>
      <c r="L69" s="292">
        <v>71.160177050887</v>
      </c>
      <c r="M69" s="292">
        <v>74.516604508651994</v>
      </c>
      <c r="N69" s="293">
        <v>75.137389202492002</v>
      </c>
    </row>
    <row r="70" spans="1:14" x14ac:dyDescent="0.3">
      <c r="A70" s="290"/>
      <c r="B70" s="291">
        <v>40940</v>
      </c>
      <c r="C70" s="292">
        <v>71.097218450390997</v>
      </c>
      <c r="D70" s="292">
        <v>70.369192677441006</v>
      </c>
      <c r="E70" s="292">
        <v>77.124227473809</v>
      </c>
      <c r="F70" s="292">
        <v>67.723079207967999</v>
      </c>
      <c r="G70" s="292">
        <v>74.573597879624998</v>
      </c>
      <c r="H70" s="292">
        <v>81.885162854604005</v>
      </c>
      <c r="I70" s="292">
        <v>71.455767542378993</v>
      </c>
      <c r="J70" s="292">
        <v>69.674185742592996</v>
      </c>
      <c r="K70" s="292">
        <v>72.577408350162003</v>
      </c>
      <c r="L70" s="292">
        <v>71.041034347362995</v>
      </c>
      <c r="M70" s="292">
        <v>73.093470718551004</v>
      </c>
      <c r="N70" s="293">
        <v>75.703332825730996</v>
      </c>
    </row>
    <row r="71" spans="1:14" x14ac:dyDescent="0.3">
      <c r="A71" s="290"/>
      <c r="B71" s="291">
        <v>40969</v>
      </c>
      <c r="C71" s="292">
        <v>71.128587453625002</v>
      </c>
      <c r="D71" s="292">
        <v>70.918765993435002</v>
      </c>
      <c r="E71" s="292">
        <v>77.181394156075001</v>
      </c>
      <c r="F71" s="292">
        <v>68.055848801259998</v>
      </c>
      <c r="G71" s="292">
        <v>74.536132569501007</v>
      </c>
      <c r="H71" s="292">
        <v>82.105259363656998</v>
      </c>
      <c r="I71" s="292">
        <v>71.390283950124001</v>
      </c>
      <c r="J71" s="292">
        <v>69.895209443713995</v>
      </c>
      <c r="K71" s="292">
        <v>72.705250259497006</v>
      </c>
      <c r="L71" s="292">
        <v>71.953419463437001</v>
      </c>
      <c r="M71" s="292">
        <v>73.391855419538999</v>
      </c>
      <c r="N71" s="293">
        <v>75.252896664291001</v>
      </c>
    </row>
    <row r="72" spans="1:14" x14ac:dyDescent="0.3">
      <c r="A72" s="290"/>
      <c r="B72" s="291">
        <v>41000</v>
      </c>
      <c r="C72" s="292">
        <v>71.045355031710997</v>
      </c>
      <c r="D72" s="292">
        <v>71.310113778920993</v>
      </c>
      <c r="E72" s="292">
        <v>77.733075047436998</v>
      </c>
      <c r="F72" s="292">
        <v>68.340546815253006</v>
      </c>
      <c r="G72" s="292">
        <v>75.032547928636006</v>
      </c>
      <c r="H72" s="292">
        <v>80.430019845491998</v>
      </c>
      <c r="I72" s="292">
        <v>71.402903749196994</v>
      </c>
      <c r="J72" s="292">
        <v>70.629506325261005</v>
      </c>
      <c r="K72" s="292">
        <v>73.061743285499006</v>
      </c>
      <c r="L72" s="292">
        <v>72.566914103241999</v>
      </c>
      <c r="M72" s="292">
        <v>74.105117546464996</v>
      </c>
      <c r="N72" s="293">
        <v>75.998327718875998</v>
      </c>
    </row>
    <row r="73" spans="1:14" x14ac:dyDescent="0.3">
      <c r="A73" s="290"/>
      <c r="B73" s="291">
        <v>41030</v>
      </c>
      <c r="C73" s="292">
        <v>71.072959754557004</v>
      </c>
      <c r="D73" s="292">
        <v>71.406338709699995</v>
      </c>
      <c r="E73" s="292">
        <v>78.389687392281999</v>
      </c>
      <c r="F73" s="292">
        <v>68.935825010173005</v>
      </c>
      <c r="G73" s="292">
        <v>74.998939341612996</v>
      </c>
      <c r="H73" s="292">
        <v>80.057108804780995</v>
      </c>
      <c r="I73" s="292">
        <v>71.429706144847998</v>
      </c>
      <c r="J73" s="292">
        <v>71.782660331043999</v>
      </c>
      <c r="K73" s="292">
        <v>73.476523044055</v>
      </c>
      <c r="L73" s="292">
        <v>72.726136278664995</v>
      </c>
      <c r="M73" s="292">
        <v>75.217726938004006</v>
      </c>
      <c r="N73" s="293">
        <v>75.854480136337997</v>
      </c>
    </row>
    <row r="74" spans="1:14" x14ac:dyDescent="0.3">
      <c r="A74" s="290"/>
      <c r="B74" s="291">
        <v>41061</v>
      </c>
      <c r="C74" s="292">
        <v>71.351098249901</v>
      </c>
      <c r="D74" s="292">
        <v>71.881015301220998</v>
      </c>
      <c r="E74" s="292">
        <v>78.677653174922995</v>
      </c>
      <c r="F74" s="292">
        <v>69.121379169953002</v>
      </c>
      <c r="G74" s="292">
        <v>75.128415045715997</v>
      </c>
      <c r="H74" s="292">
        <v>80.097423511884998</v>
      </c>
      <c r="I74" s="292">
        <v>72.224294145474005</v>
      </c>
      <c r="J74" s="292">
        <v>73.015825684866996</v>
      </c>
      <c r="K74" s="292">
        <v>73.761931857571</v>
      </c>
      <c r="L74" s="292">
        <v>72.923235889132997</v>
      </c>
      <c r="M74" s="292">
        <v>76.255389311431998</v>
      </c>
      <c r="N74" s="293">
        <v>76.625674937049993</v>
      </c>
    </row>
    <row r="75" spans="1:14" x14ac:dyDescent="0.3">
      <c r="A75" s="290"/>
      <c r="B75" s="291">
        <v>41091</v>
      </c>
      <c r="C75" s="292">
        <v>71.176808740089001</v>
      </c>
      <c r="D75" s="292">
        <v>71.835396492311006</v>
      </c>
      <c r="E75" s="292">
        <v>76.965950856621006</v>
      </c>
      <c r="F75" s="292">
        <v>69.132932463705004</v>
      </c>
      <c r="G75" s="292">
        <v>74.980539869127</v>
      </c>
      <c r="H75" s="292">
        <v>78.542147959546995</v>
      </c>
      <c r="I75" s="292">
        <v>72.484707321301997</v>
      </c>
      <c r="J75" s="292">
        <v>72.342415630961</v>
      </c>
      <c r="K75" s="292">
        <v>72.750779633842001</v>
      </c>
      <c r="L75" s="292">
        <v>72.239904557456995</v>
      </c>
      <c r="M75" s="292">
        <v>74.872914417974997</v>
      </c>
      <c r="N75" s="293">
        <v>75.567216479411996</v>
      </c>
    </row>
    <row r="76" spans="1:14" x14ac:dyDescent="0.3">
      <c r="A76" s="290"/>
      <c r="B76" s="291">
        <v>41122</v>
      </c>
      <c r="C76" s="292">
        <v>70.953746541612006</v>
      </c>
      <c r="D76" s="292">
        <v>71.780516611411002</v>
      </c>
      <c r="E76" s="292">
        <v>76.589678997342006</v>
      </c>
      <c r="F76" s="292">
        <v>69.064847618426995</v>
      </c>
      <c r="G76" s="292">
        <v>75.223170983684994</v>
      </c>
      <c r="H76" s="292">
        <v>78.218025283954006</v>
      </c>
      <c r="I76" s="292">
        <v>72.269995135993</v>
      </c>
      <c r="J76" s="292">
        <v>71.823268919811994</v>
      </c>
      <c r="K76" s="292">
        <v>72.315069457720995</v>
      </c>
      <c r="L76" s="292">
        <v>71.833331204689998</v>
      </c>
      <c r="M76" s="292">
        <v>74.427514783950997</v>
      </c>
      <c r="N76" s="293">
        <v>75.309278127862001</v>
      </c>
    </row>
    <row r="77" spans="1:14" x14ac:dyDescent="0.3">
      <c r="A77" s="290"/>
      <c r="B77" s="291">
        <v>41153</v>
      </c>
      <c r="C77" s="292">
        <v>70.722418390908999</v>
      </c>
      <c r="D77" s="292">
        <v>71.889437559506007</v>
      </c>
      <c r="E77" s="292">
        <v>76.472517557280995</v>
      </c>
      <c r="F77" s="292">
        <v>68.861125090662</v>
      </c>
      <c r="G77" s="292">
        <v>75.185766541419994</v>
      </c>
      <c r="H77" s="292">
        <v>81.398815053022005</v>
      </c>
      <c r="I77" s="292">
        <v>72.000816254091006</v>
      </c>
      <c r="J77" s="292">
        <v>71.275823403716004</v>
      </c>
      <c r="K77" s="292">
        <v>72.101466915667999</v>
      </c>
      <c r="L77" s="292">
        <v>71.616998472134995</v>
      </c>
      <c r="M77" s="292">
        <v>73.960187015778999</v>
      </c>
      <c r="N77" s="293">
        <v>75.425800455455999</v>
      </c>
    </row>
    <row r="78" spans="1:14" x14ac:dyDescent="0.3">
      <c r="A78" s="290"/>
      <c r="B78" s="291">
        <v>41183</v>
      </c>
      <c r="C78" s="292">
        <v>70.688330173932002</v>
      </c>
      <c r="D78" s="292">
        <v>71.730192407741995</v>
      </c>
      <c r="E78" s="292">
        <v>76.897614991970002</v>
      </c>
      <c r="F78" s="292">
        <v>68.889360886560993</v>
      </c>
      <c r="G78" s="292">
        <v>75.021535265756995</v>
      </c>
      <c r="H78" s="292">
        <v>80.977162988822002</v>
      </c>
      <c r="I78" s="292">
        <v>72.092816558573006</v>
      </c>
      <c r="J78" s="292">
        <v>71.095622560132995</v>
      </c>
      <c r="K78" s="292">
        <v>72.014008660624995</v>
      </c>
      <c r="L78" s="292">
        <v>71.466420266537</v>
      </c>
      <c r="M78" s="292">
        <v>73.762940246743995</v>
      </c>
      <c r="N78" s="293">
        <v>75.755414412177998</v>
      </c>
    </row>
    <row r="79" spans="1:14" x14ac:dyDescent="0.3">
      <c r="A79" s="290"/>
      <c r="B79" s="291">
        <v>41214</v>
      </c>
      <c r="C79" s="292">
        <v>70.751996848060998</v>
      </c>
      <c r="D79" s="292">
        <v>71.778455958617997</v>
      </c>
      <c r="E79" s="292">
        <v>78.821400714204003</v>
      </c>
      <c r="F79" s="292">
        <v>69.281014926520001</v>
      </c>
      <c r="G79" s="292">
        <v>75.705557917587996</v>
      </c>
      <c r="H79" s="292">
        <v>80.003438595391003</v>
      </c>
      <c r="I79" s="292">
        <v>71.763373823568998</v>
      </c>
      <c r="J79" s="292">
        <v>71.217767820380004</v>
      </c>
      <c r="K79" s="292">
        <v>72.275697390919007</v>
      </c>
      <c r="L79" s="292">
        <v>72.458177626294002</v>
      </c>
      <c r="M79" s="292">
        <v>74.269998457900996</v>
      </c>
      <c r="N79" s="293">
        <v>76.088636458116</v>
      </c>
    </row>
    <row r="80" spans="1:14" x14ac:dyDescent="0.3">
      <c r="A80" s="290"/>
      <c r="B80" s="291">
        <v>41244</v>
      </c>
      <c r="C80" s="292">
        <v>70.747711829463995</v>
      </c>
      <c r="D80" s="292">
        <v>71.964546503728997</v>
      </c>
      <c r="E80" s="292">
        <v>79.184082863838</v>
      </c>
      <c r="F80" s="292">
        <v>69.220588122954993</v>
      </c>
      <c r="G80" s="292">
        <v>75.562015962500993</v>
      </c>
      <c r="H80" s="292">
        <v>79.004456464428998</v>
      </c>
      <c r="I80" s="292">
        <v>71.716024838300996</v>
      </c>
      <c r="J80" s="292">
        <v>70.788900377562996</v>
      </c>
      <c r="K80" s="292">
        <v>71.494416252820997</v>
      </c>
      <c r="L80" s="292">
        <v>72.167193262263993</v>
      </c>
      <c r="M80" s="292">
        <v>73.713993303443004</v>
      </c>
      <c r="N80" s="293">
        <v>75.560899701656993</v>
      </c>
    </row>
    <row r="81" spans="1:14" x14ac:dyDescent="0.3">
      <c r="A81" s="290"/>
      <c r="B81" s="291">
        <v>41275</v>
      </c>
      <c r="C81" s="292">
        <v>70.753138228248005</v>
      </c>
      <c r="D81" s="292">
        <v>72.072313813695004</v>
      </c>
      <c r="E81" s="292">
        <v>78.538622187860994</v>
      </c>
      <c r="F81" s="292">
        <v>69.223735177931005</v>
      </c>
      <c r="G81" s="292">
        <v>75.489817488140005</v>
      </c>
      <c r="H81" s="292">
        <v>77.919930722448001</v>
      </c>
      <c r="I81" s="292">
        <v>71.770692138466003</v>
      </c>
      <c r="J81" s="292">
        <v>70.903972117956002</v>
      </c>
      <c r="K81" s="292">
        <v>71.199092487029006</v>
      </c>
      <c r="L81" s="292">
        <v>72.150192154707</v>
      </c>
      <c r="M81" s="292">
        <v>73.408990863317001</v>
      </c>
      <c r="N81" s="293">
        <v>75.238538751771998</v>
      </c>
    </row>
    <row r="82" spans="1:14" x14ac:dyDescent="0.3">
      <c r="A82" s="290"/>
      <c r="B82" s="291">
        <v>41306</v>
      </c>
      <c r="C82" s="292">
        <v>70.873450176687001</v>
      </c>
      <c r="D82" s="292">
        <v>71.966832203669</v>
      </c>
      <c r="E82" s="292">
        <v>78.822652794712994</v>
      </c>
      <c r="F82" s="292">
        <v>69.514315104819005</v>
      </c>
      <c r="G82" s="292">
        <v>75.514011483027005</v>
      </c>
      <c r="H82" s="292">
        <v>76.856839639537</v>
      </c>
      <c r="I82" s="292">
        <v>71.550760465376996</v>
      </c>
      <c r="J82" s="292">
        <v>70.859289046328996</v>
      </c>
      <c r="K82" s="292">
        <v>71.233297485622003</v>
      </c>
      <c r="L82" s="292">
        <v>72.236606378062007</v>
      </c>
      <c r="M82" s="292">
        <v>73.498312718671997</v>
      </c>
      <c r="N82" s="293">
        <v>75.168875392244999</v>
      </c>
    </row>
    <row r="83" spans="1:14" x14ac:dyDescent="0.3">
      <c r="A83" s="290"/>
      <c r="B83" s="291">
        <v>41334</v>
      </c>
      <c r="C83" s="292">
        <v>70.897034985516996</v>
      </c>
      <c r="D83" s="292">
        <v>71.963190464993005</v>
      </c>
      <c r="E83" s="292">
        <v>79.009736590136001</v>
      </c>
      <c r="F83" s="292">
        <v>69.511776401259993</v>
      </c>
      <c r="G83" s="292">
        <v>75.265575715504994</v>
      </c>
      <c r="H83" s="292">
        <v>74.733169145272001</v>
      </c>
      <c r="I83" s="292">
        <v>71.667090429184</v>
      </c>
      <c r="J83" s="292">
        <v>70.448794000540005</v>
      </c>
      <c r="K83" s="292">
        <v>70.831783642401007</v>
      </c>
      <c r="L83" s="292">
        <v>71.621197485755005</v>
      </c>
      <c r="M83" s="292">
        <v>73.411646813041003</v>
      </c>
      <c r="N83" s="293">
        <v>74.726321837745999</v>
      </c>
    </row>
    <row r="84" spans="1:14" x14ac:dyDescent="0.3">
      <c r="A84" s="290"/>
      <c r="B84" s="291">
        <v>41365</v>
      </c>
      <c r="C84" s="292">
        <v>70.798084877158004</v>
      </c>
      <c r="D84" s="292">
        <v>72.131958961326006</v>
      </c>
      <c r="E84" s="292">
        <v>77.983189167876006</v>
      </c>
      <c r="F84" s="292">
        <v>69.29514368785</v>
      </c>
      <c r="G84" s="292">
        <v>74.979756708533003</v>
      </c>
      <c r="H84" s="292">
        <v>71.260240089364004</v>
      </c>
      <c r="I84" s="292">
        <v>71.761934215592007</v>
      </c>
      <c r="J84" s="292">
        <v>70.245708875562997</v>
      </c>
      <c r="K84" s="292">
        <v>70.256665221407005</v>
      </c>
      <c r="L84" s="292">
        <v>70.954251388409006</v>
      </c>
      <c r="M84" s="292">
        <v>72.628554481953003</v>
      </c>
      <c r="N84" s="293">
        <v>73.728046537104007</v>
      </c>
    </row>
    <row r="85" spans="1:14" x14ac:dyDescent="0.3">
      <c r="A85" s="290"/>
      <c r="B85" s="291">
        <v>41395</v>
      </c>
      <c r="C85" s="292">
        <v>70.723553643611993</v>
      </c>
      <c r="D85" s="292">
        <v>72.072587090072005</v>
      </c>
      <c r="E85" s="292">
        <v>77.520363874546007</v>
      </c>
      <c r="F85" s="292">
        <v>69.150237230261993</v>
      </c>
      <c r="G85" s="292">
        <v>74.985929180282994</v>
      </c>
      <c r="H85" s="292">
        <v>69.616530825984995</v>
      </c>
      <c r="I85" s="292">
        <v>71.637939510202003</v>
      </c>
      <c r="J85" s="292">
        <v>70.294277898217999</v>
      </c>
      <c r="K85" s="292">
        <v>70.256058215894996</v>
      </c>
      <c r="L85" s="292">
        <v>70.778832369243005</v>
      </c>
      <c r="M85" s="292">
        <v>72.669218109707003</v>
      </c>
      <c r="N85" s="293">
        <v>73.597449719954</v>
      </c>
    </row>
    <row r="86" spans="1:14" x14ac:dyDescent="0.3">
      <c r="A86" s="290"/>
      <c r="B86" s="291">
        <v>41426</v>
      </c>
      <c r="C86" s="292">
        <v>70.610177290403996</v>
      </c>
      <c r="D86" s="292">
        <v>71.861612876581006</v>
      </c>
      <c r="E86" s="292">
        <v>78.643760644528996</v>
      </c>
      <c r="F86" s="292">
        <v>69.702133425490999</v>
      </c>
      <c r="G86" s="292">
        <v>75.216073413290999</v>
      </c>
      <c r="H86" s="292">
        <v>69.744389825319004</v>
      </c>
      <c r="I86" s="292">
        <v>71.883835201997996</v>
      </c>
      <c r="J86" s="292">
        <v>72.225173527175002</v>
      </c>
      <c r="K86" s="292">
        <v>71.711659129553993</v>
      </c>
      <c r="L86" s="292">
        <v>71.835307160287002</v>
      </c>
      <c r="M86" s="292">
        <v>74.377235817102004</v>
      </c>
      <c r="N86" s="293">
        <v>74.759031621713007</v>
      </c>
    </row>
    <row r="87" spans="1:14" x14ac:dyDescent="0.3">
      <c r="A87" s="290"/>
      <c r="B87" s="291">
        <v>41456</v>
      </c>
      <c r="C87" s="292">
        <v>70.274804057786</v>
      </c>
      <c r="D87" s="292">
        <v>72.083828735815004</v>
      </c>
      <c r="E87" s="292">
        <v>78.521506806532997</v>
      </c>
      <c r="F87" s="292">
        <v>69.693704987927006</v>
      </c>
      <c r="G87" s="292">
        <v>74.895795071698998</v>
      </c>
      <c r="H87" s="292">
        <v>68.420615520218007</v>
      </c>
      <c r="I87" s="292">
        <v>71.826581926212995</v>
      </c>
      <c r="J87" s="292">
        <v>71.851752344076004</v>
      </c>
      <c r="K87" s="292">
        <v>71.291883724398005</v>
      </c>
      <c r="L87" s="292">
        <v>71.789559526538994</v>
      </c>
      <c r="M87" s="292">
        <v>74.117417562398998</v>
      </c>
      <c r="N87" s="293">
        <v>74.388298179534999</v>
      </c>
    </row>
    <row r="88" spans="1:14" x14ac:dyDescent="0.3">
      <c r="A88" s="290"/>
      <c r="B88" s="291">
        <v>41487</v>
      </c>
      <c r="C88" s="292">
        <v>70.091061375593995</v>
      </c>
      <c r="D88" s="292">
        <v>72.932589737222003</v>
      </c>
      <c r="E88" s="292">
        <v>77.439393243615996</v>
      </c>
      <c r="F88" s="292">
        <v>69.806968078628998</v>
      </c>
      <c r="G88" s="292">
        <v>74.974093853846995</v>
      </c>
      <c r="H88" s="292">
        <v>70.060577269174004</v>
      </c>
      <c r="I88" s="292">
        <v>71.812049278453998</v>
      </c>
      <c r="J88" s="292">
        <v>72.072299388011004</v>
      </c>
      <c r="K88" s="292">
        <v>70.642987440667</v>
      </c>
      <c r="L88" s="292">
        <v>72.075822181934001</v>
      </c>
      <c r="M88" s="292">
        <v>74.349454858659001</v>
      </c>
      <c r="N88" s="293">
        <v>74.739500466969005</v>
      </c>
    </row>
    <row r="89" spans="1:14" x14ac:dyDescent="0.3">
      <c r="A89" s="290"/>
      <c r="B89" s="291">
        <v>41518</v>
      </c>
      <c r="C89" s="292">
        <v>70.374390636007007</v>
      </c>
      <c r="D89" s="292">
        <v>72.626091414404002</v>
      </c>
      <c r="E89" s="292">
        <v>78.715539593879996</v>
      </c>
      <c r="F89" s="292">
        <v>70.108267967339003</v>
      </c>
      <c r="G89" s="292">
        <v>74.807341690111002</v>
      </c>
      <c r="H89" s="292">
        <v>71.180913954019005</v>
      </c>
      <c r="I89" s="292">
        <v>72.011326740000996</v>
      </c>
      <c r="J89" s="292">
        <v>72.437249603555003</v>
      </c>
      <c r="K89" s="292">
        <v>71.322194017011</v>
      </c>
      <c r="L89" s="292">
        <v>71.840613654996005</v>
      </c>
      <c r="M89" s="292">
        <v>74.921985591345006</v>
      </c>
      <c r="N89" s="293">
        <v>75.185242979451999</v>
      </c>
    </row>
    <row r="90" spans="1:14" x14ac:dyDescent="0.3">
      <c r="A90" s="290"/>
      <c r="B90" s="291">
        <v>41548</v>
      </c>
      <c r="C90" s="292">
        <v>70.327261842452998</v>
      </c>
      <c r="D90" s="292">
        <v>72.439221024263006</v>
      </c>
      <c r="E90" s="292">
        <v>78.637205374196995</v>
      </c>
      <c r="F90" s="292">
        <v>70.270478643434004</v>
      </c>
      <c r="G90" s="292">
        <v>74.544306462359003</v>
      </c>
      <c r="H90" s="292">
        <v>70.460118641915997</v>
      </c>
      <c r="I90" s="292">
        <v>71.946543632629997</v>
      </c>
      <c r="J90" s="292">
        <v>72.683597075178994</v>
      </c>
      <c r="K90" s="292">
        <v>71.094350331748998</v>
      </c>
      <c r="L90" s="292">
        <v>71.026474877442993</v>
      </c>
      <c r="M90" s="292">
        <v>74.685794408847002</v>
      </c>
      <c r="N90" s="293">
        <v>75.147863229256004</v>
      </c>
    </row>
    <row r="91" spans="1:14" x14ac:dyDescent="0.3">
      <c r="A91" s="290"/>
      <c r="B91" s="291">
        <v>41579</v>
      </c>
      <c r="C91" s="292">
        <v>70.179009996264995</v>
      </c>
      <c r="D91" s="292">
        <v>72.424321741531998</v>
      </c>
      <c r="E91" s="292">
        <v>78.507802944792004</v>
      </c>
      <c r="F91" s="292">
        <v>70.412937344754994</v>
      </c>
      <c r="G91" s="292">
        <v>74.327507735241994</v>
      </c>
      <c r="H91" s="292">
        <v>69.801224205690005</v>
      </c>
      <c r="I91" s="292">
        <v>71.906715370377</v>
      </c>
      <c r="J91" s="292">
        <v>72.987490300448002</v>
      </c>
      <c r="K91" s="292">
        <v>71.208141962946996</v>
      </c>
      <c r="L91" s="292">
        <v>70.698776006938004</v>
      </c>
      <c r="M91" s="292">
        <v>74.937928367726997</v>
      </c>
      <c r="N91" s="293">
        <v>75.251394702940004</v>
      </c>
    </row>
    <row r="92" spans="1:14" x14ac:dyDescent="0.3">
      <c r="A92" s="290"/>
      <c r="B92" s="291">
        <v>41609</v>
      </c>
      <c r="C92" s="292">
        <v>70.259753560969003</v>
      </c>
      <c r="D92" s="292">
        <v>72.333708500358</v>
      </c>
      <c r="E92" s="292">
        <v>79.069301171937994</v>
      </c>
      <c r="F92" s="292">
        <v>70.376203035480998</v>
      </c>
      <c r="G92" s="292">
        <v>74.530582664600999</v>
      </c>
      <c r="H92" s="292">
        <v>69.001151264702003</v>
      </c>
      <c r="I92" s="292">
        <v>72.023441047324994</v>
      </c>
      <c r="J92" s="292">
        <v>72.960502689172998</v>
      </c>
      <c r="K92" s="292">
        <v>70.636813865855004</v>
      </c>
      <c r="L92" s="292">
        <v>70.883852183477003</v>
      </c>
      <c r="M92" s="292">
        <v>74.718333328247994</v>
      </c>
      <c r="N92" s="293">
        <v>75.157064777886006</v>
      </c>
    </row>
    <row r="93" spans="1:14" x14ac:dyDescent="0.3">
      <c r="A93" s="290"/>
      <c r="B93" s="291">
        <v>41640</v>
      </c>
      <c r="C93" s="292">
        <v>71.139388936063</v>
      </c>
      <c r="D93" s="292">
        <v>73.003120301082006</v>
      </c>
      <c r="E93" s="292">
        <v>80.611696214171005</v>
      </c>
      <c r="F93" s="292">
        <v>71.034478993272998</v>
      </c>
      <c r="G93" s="292">
        <v>75.283261895154993</v>
      </c>
      <c r="H93" s="292">
        <v>70.036064397287006</v>
      </c>
      <c r="I93" s="292">
        <v>72.245090406567002</v>
      </c>
      <c r="J93" s="292">
        <v>73.527343169467002</v>
      </c>
      <c r="K93" s="292">
        <v>71.024941193325006</v>
      </c>
      <c r="L93" s="292">
        <v>71.434734412142006</v>
      </c>
      <c r="M93" s="292">
        <v>75.230229440448994</v>
      </c>
      <c r="N93" s="293">
        <v>75.319034267017997</v>
      </c>
    </row>
    <row r="94" spans="1:14" x14ac:dyDescent="0.3">
      <c r="A94" s="290"/>
      <c r="B94" s="291">
        <v>41671</v>
      </c>
      <c r="C94" s="292">
        <v>71.450881286891999</v>
      </c>
      <c r="D94" s="292">
        <v>72.894068302209007</v>
      </c>
      <c r="E94" s="292">
        <v>82.517658208154003</v>
      </c>
      <c r="F94" s="292">
        <v>71.295885731821002</v>
      </c>
      <c r="G94" s="292">
        <v>75.708623270155996</v>
      </c>
      <c r="H94" s="292">
        <v>70.950127613925005</v>
      </c>
      <c r="I94" s="292">
        <v>72.411561488901995</v>
      </c>
      <c r="J94" s="292">
        <v>73.904363811311995</v>
      </c>
      <c r="K94" s="292">
        <v>71.471327113827002</v>
      </c>
      <c r="L94" s="292">
        <v>71.985122428940997</v>
      </c>
      <c r="M94" s="292">
        <v>75.549512121326003</v>
      </c>
      <c r="N94" s="293">
        <v>75.447130291289</v>
      </c>
    </row>
    <row r="95" spans="1:14" x14ac:dyDescent="0.3">
      <c r="A95" s="290"/>
      <c r="B95" s="291">
        <v>41699</v>
      </c>
      <c r="C95" s="292">
        <v>72.028635573179997</v>
      </c>
      <c r="D95" s="292">
        <v>73.361461243213</v>
      </c>
      <c r="E95" s="292">
        <v>82.277968886441997</v>
      </c>
      <c r="F95" s="292">
        <v>71.462280784979001</v>
      </c>
      <c r="G95" s="292">
        <v>76.099740145113003</v>
      </c>
      <c r="H95" s="292">
        <v>70.620161067957994</v>
      </c>
      <c r="I95" s="292">
        <v>72.662056023890003</v>
      </c>
      <c r="J95" s="292">
        <v>73.739189767127002</v>
      </c>
      <c r="K95" s="292">
        <v>71.182932683763994</v>
      </c>
      <c r="L95" s="292">
        <v>72.100786575594995</v>
      </c>
      <c r="M95" s="292">
        <v>75.371842200057998</v>
      </c>
      <c r="N95" s="293">
        <v>75.396562778740005</v>
      </c>
    </row>
    <row r="96" spans="1:14" x14ac:dyDescent="0.3">
      <c r="A96" s="290"/>
      <c r="B96" s="291">
        <v>41730</v>
      </c>
      <c r="C96" s="292">
        <v>72.138594396851005</v>
      </c>
      <c r="D96" s="292">
        <v>73.362721815935998</v>
      </c>
      <c r="E96" s="292">
        <v>80.726964547565004</v>
      </c>
      <c r="F96" s="292">
        <v>71.507876766053002</v>
      </c>
      <c r="G96" s="292">
        <v>76.106048587570996</v>
      </c>
      <c r="H96" s="292">
        <v>69.791404863267999</v>
      </c>
      <c r="I96" s="292">
        <v>72.689694792189002</v>
      </c>
      <c r="J96" s="292">
        <v>73.495759270620994</v>
      </c>
      <c r="K96" s="292">
        <v>70.824252346907997</v>
      </c>
      <c r="L96" s="292">
        <v>71.720728222047001</v>
      </c>
      <c r="M96" s="292">
        <v>74.961104787476998</v>
      </c>
      <c r="N96" s="293">
        <v>75.215312996582995</v>
      </c>
    </row>
    <row r="97" spans="1:14" x14ac:dyDescent="0.3">
      <c r="A97" s="290"/>
      <c r="B97" s="291">
        <v>41760</v>
      </c>
      <c r="C97" s="292">
        <v>72.328776850170996</v>
      </c>
      <c r="D97" s="292">
        <v>73.594382324196999</v>
      </c>
      <c r="E97" s="292">
        <v>80.154645323943996</v>
      </c>
      <c r="F97" s="292">
        <v>71.904442717020999</v>
      </c>
      <c r="G97" s="292">
        <v>76.506442141484001</v>
      </c>
      <c r="H97" s="292">
        <v>69.406746269487996</v>
      </c>
      <c r="I97" s="292">
        <v>72.716673381215998</v>
      </c>
      <c r="J97" s="292">
        <v>73.215379886758996</v>
      </c>
      <c r="K97" s="292">
        <v>70.988957050031999</v>
      </c>
      <c r="L97" s="292">
        <v>71.519802030525</v>
      </c>
      <c r="M97" s="292">
        <v>74.670707063492003</v>
      </c>
      <c r="N97" s="293">
        <v>75.074585192458002</v>
      </c>
    </row>
    <row r="98" spans="1:14" x14ac:dyDescent="0.3">
      <c r="A98" s="290"/>
      <c r="B98" s="291">
        <v>41791</v>
      </c>
      <c r="C98" s="292">
        <v>72.683742813527999</v>
      </c>
      <c r="D98" s="292">
        <v>73.618918374233004</v>
      </c>
      <c r="E98" s="292">
        <v>79.758319063236002</v>
      </c>
      <c r="F98" s="292">
        <v>72.184962289130993</v>
      </c>
      <c r="G98" s="292">
        <v>76.982247791751007</v>
      </c>
      <c r="H98" s="292">
        <v>69.778023663816001</v>
      </c>
      <c r="I98" s="292">
        <v>72.712782291495998</v>
      </c>
      <c r="J98" s="292">
        <v>73.158804827251998</v>
      </c>
      <c r="K98" s="292">
        <v>71.217900838917004</v>
      </c>
      <c r="L98" s="292">
        <v>71.611342924525005</v>
      </c>
      <c r="M98" s="292">
        <v>74.757591896956001</v>
      </c>
      <c r="N98" s="293">
        <v>75.228514923269003</v>
      </c>
    </row>
    <row r="99" spans="1:14" x14ac:dyDescent="0.3">
      <c r="A99" s="290"/>
      <c r="B99" s="291">
        <v>41821</v>
      </c>
      <c r="C99" s="292">
        <v>73.011431417976993</v>
      </c>
      <c r="D99" s="292">
        <v>73.718076760382004</v>
      </c>
      <c r="E99" s="292">
        <v>80.197838260259999</v>
      </c>
      <c r="F99" s="292">
        <v>72.239318969075995</v>
      </c>
      <c r="G99" s="292">
        <v>77.250706143287999</v>
      </c>
      <c r="H99" s="292">
        <v>70.863759008882994</v>
      </c>
      <c r="I99" s="292">
        <v>72.700638129338998</v>
      </c>
      <c r="J99" s="292">
        <v>73.184587667177993</v>
      </c>
      <c r="K99" s="292">
        <v>71.133981327220994</v>
      </c>
      <c r="L99" s="292">
        <v>71.528223350572006</v>
      </c>
      <c r="M99" s="292">
        <v>74.819645984551997</v>
      </c>
      <c r="N99" s="293">
        <v>75.257427198681995</v>
      </c>
    </row>
    <row r="100" spans="1:14" x14ac:dyDescent="0.3">
      <c r="A100" s="290"/>
      <c r="B100" s="291">
        <v>41852</v>
      </c>
      <c r="C100" s="292">
        <v>72.998267550142998</v>
      </c>
      <c r="D100" s="292">
        <v>73.683253456265007</v>
      </c>
      <c r="E100" s="292">
        <v>80.079062042852996</v>
      </c>
      <c r="F100" s="292">
        <v>72.247000404584995</v>
      </c>
      <c r="G100" s="292">
        <v>77.469524159382999</v>
      </c>
      <c r="H100" s="292">
        <v>70.555491897519005</v>
      </c>
      <c r="I100" s="292">
        <v>72.853178741164001</v>
      </c>
      <c r="J100" s="292">
        <v>73.839080450818003</v>
      </c>
      <c r="K100" s="292">
        <v>71.620106397664998</v>
      </c>
      <c r="L100" s="292">
        <v>71.878895855400998</v>
      </c>
      <c r="M100" s="292">
        <v>75.394598618876998</v>
      </c>
      <c r="N100" s="293">
        <v>75.549500672603997</v>
      </c>
    </row>
    <row r="101" spans="1:14" x14ac:dyDescent="0.3">
      <c r="A101" s="290"/>
      <c r="B101" s="291">
        <v>41883</v>
      </c>
      <c r="C101" s="292">
        <v>73.291813201126999</v>
      </c>
      <c r="D101" s="292">
        <v>75.442734885505004</v>
      </c>
      <c r="E101" s="292">
        <v>80.383909985681996</v>
      </c>
      <c r="F101" s="292">
        <v>72.263117134756996</v>
      </c>
      <c r="G101" s="292">
        <v>77.574246511818998</v>
      </c>
      <c r="H101" s="292">
        <v>69.611181578822993</v>
      </c>
      <c r="I101" s="292">
        <v>73.021915626435003</v>
      </c>
      <c r="J101" s="292">
        <v>74.080610492421997</v>
      </c>
      <c r="K101" s="292">
        <v>72.000134578346007</v>
      </c>
      <c r="L101" s="292">
        <v>71.984957093271007</v>
      </c>
      <c r="M101" s="292">
        <v>75.614855734746996</v>
      </c>
      <c r="N101" s="293">
        <v>75.762564610070001</v>
      </c>
    </row>
    <row r="102" spans="1:14" x14ac:dyDescent="0.3">
      <c r="A102" s="290"/>
      <c r="B102" s="291">
        <v>41913</v>
      </c>
      <c r="C102" s="292">
        <v>73.292105993874998</v>
      </c>
      <c r="D102" s="292">
        <v>75.290706032358003</v>
      </c>
      <c r="E102" s="292">
        <v>80.634829796833003</v>
      </c>
      <c r="F102" s="292">
        <v>72.746667068885998</v>
      </c>
      <c r="G102" s="292">
        <v>77.198864284959001</v>
      </c>
      <c r="H102" s="292">
        <v>69.270931791774004</v>
      </c>
      <c r="I102" s="292">
        <v>73.343166740946998</v>
      </c>
      <c r="J102" s="292">
        <v>74.808565839918998</v>
      </c>
      <c r="K102" s="292">
        <v>72.941861585192996</v>
      </c>
      <c r="L102" s="292">
        <v>72.559437462130006</v>
      </c>
      <c r="M102" s="292">
        <v>76.389598538547006</v>
      </c>
      <c r="N102" s="293">
        <v>76.326542783042996</v>
      </c>
    </row>
    <row r="103" spans="1:14" x14ac:dyDescent="0.3">
      <c r="A103" s="290"/>
      <c r="B103" s="291">
        <v>41944</v>
      </c>
      <c r="C103" s="292">
        <v>73.257271576978994</v>
      </c>
      <c r="D103" s="292">
        <v>75.419844021497994</v>
      </c>
      <c r="E103" s="292">
        <v>79.768143828036003</v>
      </c>
      <c r="F103" s="292">
        <v>72.837149449728997</v>
      </c>
      <c r="G103" s="292">
        <v>77.580269680837006</v>
      </c>
      <c r="H103" s="292">
        <v>68.488029330200007</v>
      </c>
      <c r="I103" s="292">
        <v>73.559698292307999</v>
      </c>
      <c r="J103" s="292">
        <v>75.011720550847997</v>
      </c>
      <c r="K103" s="292">
        <v>73.191642048245001</v>
      </c>
      <c r="L103" s="292">
        <v>72.758083885738998</v>
      </c>
      <c r="M103" s="292">
        <v>76.661488749287997</v>
      </c>
      <c r="N103" s="293">
        <v>76.401600037853996</v>
      </c>
    </row>
    <row r="104" spans="1:14" x14ac:dyDescent="0.3">
      <c r="A104" s="290"/>
      <c r="B104" s="291">
        <v>41974</v>
      </c>
      <c r="C104" s="292">
        <v>73.391225388565005</v>
      </c>
      <c r="D104" s="292">
        <v>75.422754373971998</v>
      </c>
      <c r="E104" s="292">
        <v>80.070296045421998</v>
      </c>
      <c r="F104" s="292">
        <v>73.937378859191995</v>
      </c>
      <c r="G104" s="292">
        <v>77.783622023831001</v>
      </c>
      <c r="H104" s="292">
        <v>70.610301682531997</v>
      </c>
      <c r="I104" s="292">
        <v>74.412998521332995</v>
      </c>
      <c r="J104" s="292">
        <v>77.159509389639993</v>
      </c>
      <c r="K104" s="292">
        <v>75.435436161086002</v>
      </c>
      <c r="L104" s="292">
        <v>74.917307844882998</v>
      </c>
      <c r="M104" s="292">
        <v>78.926183772320996</v>
      </c>
      <c r="N104" s="293">
        <v>77.824118361735998</v>
      </c>
    </row>
    <row r="105" spans="1:14" x14ac:dyDescent="0.3">
      <c r="A105" s="290"/>
      <c r="B105" s="291">
        <v>42005</v>
      </c>
      <c r="C105" s="292">
        <v>74.296555126596004</v>
      </c>
      <c r="D105" s="292">
        <v>76.257910552511007</v>
      </c>
      <c r="E105" s="292">
        <v>77.576493006293006</v>
      </c>
      <c r="F105" s="292">
        <v>74.817616176764005</v>
      </c>
      <c r="G105" s="292">
        <v>78.158168650915002</v>
      </c>
      <c r="H105" s="292">
        <v>71.885218924019995</v>
      </c>
      <c r="I105" s="292">
        <v>74.824013076963993</v>
      </c>
      <c r="J105" s="292">
        <v>77.983111491702999</v>
      </c>
      <c r="K105" s="292">
        <v>75.946468178827999</v>
      </c>
      <c r="L105" s="292">
        <v>75.898124387761996</v>
      </c>
      <c r="M105" s="292">
        <v>79.806393983800007</v>
      </c>
      <c r="N105" s="293">
        <v>78.603667049566994</v>
      </c>
    </row>
    <row r="106" spans="1:14" x14ac:dyDescent="0.3">
      <c r="A106" s="290"/>
      <c r="B106" s="291">
        <v>42036</v>
      </c>
      <c r="C106" s="292">
        <v>74.740177170189</v>
      </c>
      <c r="D106" s="292">
        <v>76.082932511928007</v>
      </c>
      <c r="E106" s="292">
        <v>76.187148456543994</v>
      </c>
      <c r="F106" s="292">
        <v>75.911204384328997</v>
      </c>
      <c r="G106" s="292">
        <v>78.607995290147002</v>
      </c>
      <c r="H106" s="292">
        <v>72.444425381368006</v>
      </c>
      <c r="I106" s="292">
        <v>75.335077205190998</v>
      </c>
      <c r="J106" s="292">
        <v>78.832574866019996</v>
      </c>
      <c r="K106" s="292">
        <v>76.632294240389996</v>
      </c>
      <c r="L106" s="292">
        <v>76.599624316683006</v>
      </c>
      <c r="M106" s="292">
        <v>80.695478091740995</v>
      </c>
      <c r="N106" s="293">
        <v>79.502564360034995</v>
      </c>
    </row>
    <row r="107" spans="1:14" x14ac:dyDescent="0.3">
      <c r="A107" s="290"/>
      <c r="B107" s="291">
        <v>42064</v>
      </c>
      <c r="C107" s="292">
        <v>74.703460286829994</v>
      </c>
      <c r="D107" s="292">
        <v>76.516035379982</v>
      </c>
      <c r="E107" s="292">
        <v>76.616130192677005</v>
      </c>
      <c r="F107" s="292">
        <v>76.402887674007005</v>
      </c>
      <c r="G107" s="292">
        <v>78.916230513010007</v>
      </c>
      <c r="H107" s="292">
        <v>72.310126186115994</v>
      </c>
      <c r="I107" s="292">
        <v>75.859805185880006</v>
      </c>
      <c r="J107" s="292">
        <v>80.046451031307996</v>
      </c>
      <c r="K107" s="292">
        <v>77.892828991562993</v>
      </c>
      <c r="L107" s="292">
        <v>77.642673651291005</v>
      </c>
      <c r="M107" s="292">
        <v>81.548291269317005</v>
      </c>
      <c r="N107" s="293">
        <v>80.120611657769999</v>
      </c>
    </row>
    <row r="108" spans="1:14" x14ac:dyDescent="0.3">
      <c r="A108" s="290"/>
      <c r="B108" s="291">
        <v>42095</v>
      </c>
      <c r="C108" s="292">
        <v>74.860361224290997</v>
      </c>
      <c r="D108" s="292">
        <v>76.822978565008</v>
      </c>
      <c r="E108" s="292">
        <v>77.434531007602999</v>
      </c>
      <c r="F108" s="292">
        <v>76.457525327479999</v>
      </c>
      <c r="G108" s="292">
        <v>79.419334714482005</v>
      </c>
      <c r="H108" s="292">
        <v>72.102461651835995</v>
      </c>
      <c r="I108" s="292">
        <v>76.048933502801006</v>
      </c>
      <c r="J108" s="292">
        <v>80.349099560564994</v>
      </c>
      <c r="K108" s="292">
        <v>78.156635299629997</v>
      </c>
      <c r="L108" s="292">
        <v>77.752556311369005</v>
      </c>
      <c r="M108" s="292">
        <v>81.766485373997995</v>
      </c>
      <c r="N108" s="293">
        <v>80.272761070857996</v>
      </c>
    </row>
    <row r="109" spans="1:14" x14ac:dyDescent="0.3">
      <c r="A109" s="290"/>
      <c r="B109" s="291">
        <v>42125</v>
      </c>
      <c r="C109" s="292">
        <v>75.155240097889006</v>
      </c>
      <c r="D109" s="292">
        <v>76.989391095114001</v>
      </c>
      <c r="E109" s="292">
        <v>78.086486197701007</v>
      </c>
      <c r="F109" s="292">
        <v>76.479284565521993</v>
      </c>
      <c r="G109" s="292">
        <v>79.763648194048002</v>
      </c>
      <c r="H109" s="292">
        <v>72.124052948522007</v>
      </c>
      <c r="I109" s="292">
        <v>76.097688894087995</v>
      </c>
      <c r="J109" s="292">
        <v>80.280697680573994</v>
      </c>
      <c r="K109" s="292">
        <v>78.359358852604998</v>
      </c>
      <c r="L109" s="292">
        <v>77.925075198870005</v>
      </c>
      <c r="M109" s="292">
        <v>81.867249313943006</v>
      </c>
      <c r="N109" s="293">
        <v>80.333304978868995</v>
      </c>
    </row>
    <row r="110" spans="1:14" x14ac:dyDescent="0.3">
      <c r="A110" s="290"/>
      <c r="B110" s="291">
        <v>42156</v>
      </c>
      <c r="C110" s="292">
        <v>75.373316271007994</v>
      </c>
      <c r="D110" s="292">
        <v>77.337334714386998</v>
      </c>
      <c r="E110" s="292">
        <v>78.817208673910002</v>
      </c>
      <c r="F110" s="292">
        <v>76.826610872217003</v>
      </c>
      <c r="G110" s="292">
        <v>80.397513542401995</v>
      </c>
      <c r="H110" s="292">
        <v>70.804066713539001</v>
      </c>
      <c r="I110" s="292">
        <v>76.413553391354995</v>
      </c>
      <c r="J110" s="292">
        <v>80.792839294325006</v>
      </c>
      <c r="K110" s="292">
        <v>79.079022203229997</v>
      </c>
      <c r="L110" s="292">
        <v>78.351758625383994</v>
      </c>
      <c r="M110" s="292">
        <v>82.444453989459006</v>
      </c>
      <c r="N110" s="293">
        <v>80.630647054378002</v>
      </c>
    </row>
    <row r="111" spans="1:14" x14ac:dyDescent="0.3">
      <c r="A111" s="290"/>
      <c r="B111" s="291">
        <v>42186</v>
      </c>
      <c r="C111" s="292">
        <v>75.682005916465002</v>
      </c>
      <c r="D111" s="292">
        <v>78.185146791869997</v>
      </c>
      <c r="E111" s="292">
        <v>79.586953638226007</v>
      </c>
      <c r="F111" s="292">
        <v>77.739412279766</v>
      </c>
      <c r="G111" s="292">
        <v>80.720206253168996</v>
      </c>
      <c r="H111" s="292">
        <v>70.492853072962006</v>
      </c>
      <c r="I111" s="292">
        <v>76.821390599970997</v>
      </c>
      <c r="J111" s="292">
        <v>81.681051124351001</v>
      </c>
      <c r="K111" s="292">
        <v>80.516480692865002</v>
      </c>
      <c r="L111" s="292">
        <v>79.177317817657993</v>
      </c>
      <c r="M111" s="292">
        <v>83.582864636541004</v>
      </c>
      <c r="N111" s="293">
        <v>81.208878048475995</v>
      </c>
    </row>
    <row r="112" spans="1:14" x14ac:dyDescent="0.3">
      <c r="A112" s="290"/>
      <c r="B112" s="291">
        <v>42217</v>
      </c>
      <c r="C112" s="292">
        <v>76.308617765733004</v>
      </c>
      <c r="D112" s="292">
        <v>77.401136715294001</v>
      </c>
      <c r="E112" s="292">
        <v>81.000852194979998</v>
      </c>
      <c r="F112" s="292">
        <v>78.583205329440005</v>
      </c>
      <c r="G112" s="292">
        <v>81.504553874070993</v>
      </c>
      <c r="H112" s="292">
        <v>71.147320740200996</v>
      </c>
      <c r="I112" s="292">
        <v>77.486728238989002</v>
      </c>
      <c r="J112" s="292">
        <v>83.207073052652007</v>
      </c>
      <c r="K112" s="292">
        <v>81.765452788786007</v>
      </c>
      <c r="L112" s="292">
        <v>80.285975997145002</v>
      </c>
      <c r="M112" s="292">
        <v>85.158670792300995</v>
      </c>
      <c r="N112" s="293">
        <v>82.331008885537003</v>
      </c>
    </row>
    <row r="113" spans="1:14" x14ac:dyDescent="0.3">
      <c r="A113" s="290"/>
      <c r="B113" s="291">
        <v>42248</v>
      </c>
      <c r="C113" s="292">
        <v>76.317185579889994</v>
      </c>
      <c r="D113" s="292">
        <v>77.627052260308005</v>
      </c>
      <c r="E113" s="292">
        <v>79.704988653979996</v>
      </c>
      <c r="F113" s="292">
        <v>79.794561804252993</v>
      </c>
      <c r="G113" s="292">
        <v>81.795902147237001</v>
      </c>
      <c r="H113" s="292">
        <v>71.935153942682007</v>
      </c>
      <c r="I113" s="292">
        <v>78.078697730120993</v>
      </c>
      <c r="J113" s="292">
        <v>84.159099334136002</v>
      </c>
      <c r="K113" s="292">
        <v>83.143228989799994</v>
      </c>
      <c r="L113" s="292">
        <v>80.950250637028006</v>
      </c>
      <c r="M113" s="292">
        <v>86.013418596451999</v>
      </c>
      <c r="N113" s="293">
        <v>83.029713383330005</v>
      </c>
    </row>
    <row r="114" spans="1:14" x14ac:dyDescent="0.3">
      <c r="A114" s="290"/>
      <c r="B114" s="291">
        <v>42278</v>
      </c>
      <c r="C114" s="292">
        <v>76.628053843152998</v>
      </c>
      <c r="D114" s="292">
        <v>78.546492084847998</v>
      </c>
      <c r="E114" s="292">
        <v>78.880562377957006</v>
      </c>
      <c r="F114" s="292">
        <v>79.726724408826996</v>
      </c>
      <c r="G114" s="292">
        <v>82.152149697718997</v>
      </c>
      <c r="H114" s="292">
        <v>72.819822785829004</v>
      </c>
      <c r="I114" s="292">
        <v>78.025011696307999</v>
      </c>
      <c r="J114" s="292">
        <v>83.815370679035993</v>
      </c>
      <c r="K114" s="292">
        <v>83.585176037888999</v>
      </c>
      <c r="L114" s="292">
        <v>80.773526232110001</v>
      </c>
      <c r="M114" s="292">
        <v>85.465666427271998</v>
      </c>
      <c r="N114" s="293">
        <v>83.188894577349998</v>
      </c>
    </row>
    <row r="115" spans="1:14" x14ac:dyDescent="0.3">
      <c r="A115" s="290"/>
      <c r="B115" s="291">
        <v>42309</v>
      </c>
      <c r="C115" s="292">
        <v>76.651794527576001</v>
      </c>
      <c r="D115" s="292">
        <v>78.729206698111</v>
      </c>
      <c r="E115" s="292">
        <v>78.281425649680997</v>
      </c>
      <c r="F115" s="292">
        <v>79.644375406162993</v>
      </c>
      <c r="G115" s="292">
        <v>82.434460624607993</v>
      </c>
      <c r="H115" s="292">
        <v>71.654788788179999</v>
      </c>
      <c r="I115" s="292">
        <v>78.78513838277</v>
      </c>
      <c r="J115" s="292">
        <v>83.868148398887001</v>
      </c>
      <c r="K115" s="292">
        <v>83.732834884856004</v>
      </c>
      <c r="L115" s="292">
        <v>80.851335707237993</v>
      </c>
      <c r="M115" s="292">
        <v>85.551463198628994</v>
      </c>
      <c r="N115" s="293">
        <v>83.330479251067004</v>
      </c>
    </row>
    <row r="116" spans="1:14" x14ac:dyDescent="0.3">
      <c r="A116" s="290"/>
      <c r="B116" s="291">
        <v>42339</v>
      </c>
      <c r="C116" s="292">
        <v>76.602221592318998</v>
      </c>
      <c r="D116" s="292">
        <v>78.719328782625993</v>
      </c>
      <c r="E116" s="292">
        <v>78.851480289720996</v>
      </c>
      <c r="F116" s="292">
        <v>80.180357513440995</v>
      </c>
      <c r="G116" s="292">
        <v>82.3275489854</v>
      </c>
      <c r="H116" s="292">
        <v>71.148397724084006</v>
      </c>
      <c r="I116" s="292">
        <v>79.169370053031002</v>
      </c>
      <c r="J116" s="292">
        <v>84.680887643584995</v>
      </c>
      <c r="K116" s="292">
        <v>85.185710768633996</v>
      </c>
      <c r="L116" s="292">
        <v>81.394124313004994</v>
      </c>
      <c r="M116" s="292">
        <v>86.364748977830004</v>
      </c>
      <c r="N116" s="293">
        <v>83.911545807617998</v>
      </c>
    </row>
    <row r="117" spans="1:14" x14ac:dyDescent="0.3">
      <c r="A117" s="290"/>
      <c r="B117" s="291">
        <v>42370</v>
      </c>
      <c r="C117" s="292">
        <v>77.120642401376003</v>
      </c>
      <c r="D117" s="292">
        <v>79.847238639522999</v>
      </c>
      <c r="E117" s="292">
        <v>80.253161532662006</v>
      </c>
      <c r="F117" s="292">
        <v>81.307024829046</v>
      </c>
      <c r="G117" s="292">
        <v>82.865427524902003</v>
      </c>
      <c r="H117" s="292">
        <v>72.241373384534995</v>
      </c>
      <c r="I117" s="292">
        <v>79.063922033500006</v>
      </c>
      <c r="J117" s="292">
        <v>86.969671017375006</v>
      </c>
      <c r="K117" s="292">
        <v>87.980190453996002</v>
      </c>
      <c r="L117" s="292">
        <v>83.218469543875003</v>
      </c>
      <c r="M117" s="292">
        <v>88.331461800433999</v>
      </c>
      <c r="N117" s="293">
        <v>85.249471474629999</v>
      </c>
    </row>
    <row r="118" spans="1:14" x14ac:dyDescent="0.3">
      <c r="A118" s="290"/>
      <c r="B118" s="291">
        <v>42401</v>
      </c>
      <c r="C118" s="292">
        <v>77.579044482726999</v>
      </c>
      <c r="D118" s="292">
        <v>81.690937290912004</v>
      </c>
      <c r="E118" s="292">
        <v>80.255110291286002</v>
      </c>
      <c r="F118" s="292">
        <v>82.735544443964997</v>
      </c>
      <c r="G118" s="292">
        <v>84.311295852971995</v>
      </c>
      <c r="H118" s="292">
        <v>75.317632106182003</v>
      </c>
      <c r="I118" s="292">
        <v>80.433814963507004</v>
      </c>
      <c r="J118" s="292">
        <v>88.470154114763005</v>
      </c>
      <c r="K118" s="292">
        <v>90.024583975658999</v>
      </c>
      <c r="L118" s="292">
        <v>84.247359398151005</v>
      </c>
      <c r="M118" s="292">
        <v>89.761980152175994</v>
      </c>
      <c r="N118" s="293">
        <v>86.397173482830993</v>
      </c>
    </row>
    <row r="119" spans="1:14" x14ac:dyDescent="0.3">
      <c r="A119" s="290"/>
      <c r="B119" s="291">
        <v>42430</v>
      </c>
      <c r="C119" s="292">
        <v>78.055153326417994</v>
      </c>
      <c r="D119" s="292">
        <v>82.667505164689004</v>
      </c>
      <c r="E119" s="292">
        <v>79.867004866594996</v>
      </c>
      <c r="F119" s="292">
        <v>82.288719351384003</v>
      </c>
      <c r="G119" s="292">
        <v>84.640216937206006</v>
      </c>
      <c r="H119" s="292">
        <v>74.730951957052994</v>
      </c>
      <c r="I119" s="292">
        <v>79.981589955223001</v>
      </c>
      <c r="J119" s="292">
        <v>87.314770719411001</v>
      </c>
      <c r="K119" s="292">
        <v>88.207594870888997</v>
      </c>
      <c r="L119" s="292">
        <v>82.914798910933996</v>
      </c>
      <c r="M119" s="292">
        <v>88.640730902222003</v>
      </c>
      <c r="N119" s="293">
        <v>85.423057150077</v>
      </c>
    </row>
    <row r="120" spans="1:14" x14ac:dyDescent="0.3">
      <c r="A120" s="290"/>
      <c r="B120" s="291">
        <v>42461</v>
      </c>
      <c r="C120" s="292">
        <v>78.187774025029</v>
      </c>
      <c r="D120" s="292">
        <v>82.200351827896995</v>
      </c>
      <c r="E120" s="292">
        <v>79.040239502036997</v>
      </c>
      <c r="F120" s="292">
        <v>82.19571484411</v>
      </c>
      <c r="G120" s="292">
        <v>84.978843109864002</v>
      </c>
      <c r="H120" s="292">
        <v>75.269913846612994</v>
      </c>
      <c r="I120" s="292">
        <v>79.721283372249005</v>
      </c>
      <c r="J120" s="292">
        <v>86.859901203804</v>
      </c>
      <c r="K120" s="292">
        <v>89.711173386552005</v>
      </c>
      <c r="L120" s="292">
        <v>82.761890545048999</v>
      </c>
      <c r="M120" s="292">
        <v>88.386019453421994</v>
      </c>
      <c r="N120" s="293">
        <v>85.578637150115995</v>
      </c>
    </row>
    <row r="121" spans="1:14" x14ac:dyDescent="0.3">
      <c r="A121" s="290"/>
      <c r="B121" s="291">
        <v>42491</v>
      </c>
      <c r="C121" s="292">
        <v>78.966038939146998</v>
      </c>
      <c r="D121" s="292">
        <v>83.009044876318995</v>
      </c>
      <c r="E121" s="292">
        <v>80.219313390029001</v>
      </c>
      <c r="F121" s="292">
        <v>82.895795941355999</v>
      </c>
      <c r="G121" s="292">
        <v>85.648092793123993</v>
      </c>
      <c r="H121" s="292">
        <v>79.118711123813995</v>
      </c>
      <c r="I121" s="292">
        <v>80.960925169622001</v>
      </c>
      <c r="J121" s="292">
        <v>88.071083371504997</v>
      </c>
      <c r="K121" s="292">
        <v>91.442617409988003</v>
      </c>
      <c r="L121" s="292">
        <v>83.749266583167</v>
      </c>
      <c r="M121" s="292">
        <v>89.442716658793003</v>
      </c>
      <c r="N121" s="293">
        <v>86.613216860422995</v>
      </c>
    </row>
    <row r="122" spans="1:14" x14ac:dyDescent="0.3">
      <c r="A122" s="290"/>
      <c r="B122" s="291">
        <v>42522</v>
      </c>
      <c r="C122" s="292">
        <v>79.915042520938002</v>
      </c>
      <c r="D122" s="292">
        <v>83.174739077737001</v>
      </c>
      <c r="E122" s="292">
        <v>82.600689963343996</v>
      </c>
      <c r="F122" s="292">
        <v>83.728760893860994</v>
      </c>
      <c r="G122" s="292">
        <v>85.844136386930998</v>
      </c>
      <c r="H122" s="292">
        <v>82.42041853584</v>
      </c>
      <c r="I122" s="292">
        <v>83.190269503812999</v>
      </c>
      <c r="J122" s="292">
        <v>90.176015402011004</v>
      </c>
      <c r="K122" s="292">
        <v>93.713999785914993</v>
      </c>
      <c r="L122" s="292">
        <v>84.969120138180003</v>
      </c>
      <c r="M122" s="292">
        <v>91.111643974919005</v>
      </c>
      <c r="N122" s="293">
        <v>87.574022975182999</v>
      </c>
    </row>
    <row r="123" spans="1:14" x14ac:dyDescent="0.3">
      <c r="A123" s="290"/>
      <c r="B123" s="291">
        <v>42552</v>
      </c>
      <c r="C123" s="292">
        <v>80.764315742199003</v>
      </c>
      <c r="D123" s="292">
        <v>83.027965802214993</v>
      </c>
      <c r="E123" s="292">
        <v>83.143726833407996</v>
      </c>
      <c r="F123" s="292">
        <v>84.279144010848995</v>
      </c>
      <c r="G123" s="292">
        <v>87.098551700081998</v>
      </c>
      <c r="H123" s="292">
        <v>86.254391799081006</v>
      </c>
      <c r="I123" s="292">
        <v>83.738335445725994</v>
      </c>
      <c r="J123" s="292">
        <v>90.455513985826002</v>
      </c>
      <c r="K123" s="292">
        <v>93.584097586374</v>
      </c>
      <c r="L123" s="292">
        <v>84.99638144635</v>
      </c>
      <c r="M123" s="292">
        <v>91.074269258688005</v>
      </c>
      <c r="N123" s="293">
        <v>88.176495106895999</v>
      </c>
    </row>
    <row r="124" spans="1:14" x14ac:dyDescent="0.3">
      <c r="A124" s="290"/>
      <c r="B124" s="291">
        <v>42583</v>
      </c>
      <c r="C124" s="292">
        <v>81.297841630639994</v>
      </c>
      <c r="D124" s="292">
        <v>83.386611805092997</v>
      </c>
      <c r="E124" s="292">
        <v>84.792407748190996</v>
      </c>
      <c r="F124" s="292">
        <v>83.729813184544</v>
      </c>
      <c r="G124" s="292">
        <v>87.494872585726</v>
      </c>
      <c r="H124" s="292">
        <v>87.082436835044007</v>
      </c>
      <c r="I124" s="292">
        <v>84.342373080203998</v>
      </c>
      <c r="J124" s="292">
        <v>90.441991154958004</v>
      </c>
      <c r="K124" s="292">
        <v>92.943164954759993</v>
      </c>
      <c r="L124" s="292">
        <v>84.909871163812994</v>
      </c>
      <c r="M124" s="292">
        <v>91.063379306345993</v>
      </c>
      <c r="N124" s="293">
        <v>88.546657987198003</v>
      </c>
    </row>
    <row r="125" spans="1:14" x14ac:dyDescent="0.3">
      <c r="A125" s="290"/>
      <c r="B125" s="291">
        <v>42614</v>
      </c>
      <c r="C125" s="292">
        <v>81.568701334954994</v>
      </c>
      <c r="D125" s="292">
        <v>83.351476726959007</v>
      </c>
      <c r="E125" s="292">
        <v>86.017140692726002</v>
      </c>
      <c r="F125" s="292">
        <v>85.367613509728002</v>
      </c>
      <c r="G125" s="292">
        <v>87.996425293621996</v>
      </c>
      <c r="H125" s="292">
        <v>87.741302819617999</v>
      </c>
      <c r="I125" s="292">
        <v>85.431849478909001</v>
      </c>
      <c r="J125" s="292">
        <v>92.189419510609</v>
      </c>
      <c r="K125" s="292">
        <v>94.817808554029995</v>
      </c>
      <c r="L125" s="292">
        <v>86.350595211862995</v>
      </c>
      <c r="M125" s="292">
        <v>92.585682250983993</v>
      </c>
      <c r="N125" s="293">
        <v>90.066265135381002</v>
      </c>
    </row>
    <row r="126" spans="1:14" x14ac:dyDescent="0.3">
      <c r="A126" s="290"/>
      <c r="B126" s="291">
        <v>42644</v>
      </c>
      <c r="C126" s="292">
        <v>82.162887229559999</v>
      </c>
      <c r="D126" s="292">
        <v>83.729275951510999</v>
      </c>
      <c r="E126" s="292">
        <v>87.567379427499006</v>
      </c>
      <c r="F126" s="292">
        <v>85.107886719071999</v>
      </c>
      <c r="G126" s="292">
        <v>88.211786250326</v>
      </c>
      <c r="H126" s="292">
        <v>85.961568616492997</v>
      </c>
      <c r="I126" s="292">
        <v>85.289819112041997</v>
      </c>
      <c r="J126" s="292">
        <v>91.905188098815003</v>
      </c>
      <c r="K126" s="292">
        <v>94.473329720311</v>
      </c>
      <c r="L126" s="292">
        <v>86.473571556742002</v>
      </c>
      <c r="M126" s="292">
        <v>92.255622961498005</v>
      </c>
      <c r="N126" s="293">
        <v>89.978223829735995</v>
      </c>
    </row>
    <row r="127" spans="1:14" x14ac:dyDescent="0.3">
      <c r="A127" s="290"/>
      <c r="B127" s="291">
        <v>42675</v>
      </c>
      <c r="C127" s="292">
        <v>82.261434441318997</v>
      </c>
      <c r="D127" s="292">
        <v>84.451400509272005</v>
      </c>
      <c r="E127" s="292">
        <v>89.375041726592997</v>
      </c>
      <c r="F127" s="292">
        <v>86.352621168005996</v>
      </c>
      <c r="G127" s="292">
        <v>88.611577914148</v>
      </c>
      <c r="H127" s="292">
        <v>88.562542294346002</v>
      </c>
      <c r="I127" s="292">
        <v>86.380655523295999</v>
      </c>
      <c r="J127" s="292">
        <v>93.899582813737993</v>
      </c>
      <c r="K127" s="292">
        <v>97.128159585084006</v>
      </c>
      <c r="L127" s="292">
        <v>88.548903765389994</v>
      </c>
      <c r="M127" s="292">
        <v>94.390708509660001</v>
      </c>
      <c r="N127" s="293">
        <v>91.279764199259006</v>
      </c>
    </row>
    <row r="128" spans="1:14" x14ac:dyDescent="0.3">
      <c r="A128" s="290"/>
      <c r="B128" s="291">
        <v>42705</v>
      </c>
      <c r="C128" s="292">
        <v>83.272150366836001</v>
      </c>
      <c r="D128" s="292">
        <v>84.716896341639995</v>
      </c>
      <c r="E128" s="292">
        <v>91.045753842311001</v>
      </c>
      <c r="F128" s="292">
        <v>87.850964520682993</v>
      </c>
      <c r="G128" s="292">
        <v>88.823662549179005</v>
      </c>
      <c r="H128" s="292">
        <v>88.970778357032003</v>
      </c>
      <c r="I128" s="292">
        <v>87.248618660028995</v>
      </c>
      <c r="J128" s="292">
        <v>95.667947550627005</v>
      </c>
      <c r="K128" s="292">
        <v>98.684467807120996</v>
      </c>
      <c r="L128" s="292">
        <v>89.613126367286</v>
      </c>
      <c r="M128" s="292">
        <v>96.194883029962</v>
      </c>
      <c r="N128" s="293">
        <v>92.206904553187002</v>
      </c>
    </row>
    <row r="129" spans="1:15" x14ac:dyDescent="0.3">
      <c r="A129" s="290"/>
      <c r="B129" s="291">
        <v>42736</v>
      </c>
      <c r="C129" s="292">
        <v>85.602632773731003</v>
      </c>
      <c r="D129" s="292">
        <v>87.517431393750996</v>
      </c>
      <c r="E129" s="292">
        <v>95.145880491905004</v>
      </c>
      <c r="F129" s="292">
        <v>90.276913911763998</v>
      </c>
      <c r="G129" s="292">
        <v>90.826172437756</v>
      </c>
      <c r="H129" s="292">
        <v>93.232796038098002</v>
      </c>
      <c r="I129" s="292">
        <v>89.493715716099999</v>
      </c>
      <c r="J129" s="292">
        <v>98.207316014279996</v>
      </c>
      <c r="K129" s="292">
        <v>101.95762801849099</v>
      </c>
      <c r="L129" s="292">
        <v>92.140331827875002</v>
      </c>
      <c r="M129" s="292">
        <v>98.143772575480995</v>
      </c>
      <c r="N129" s="293">
        <v>94.428476552027007</v>
      </c>
    </row>
    <row r="130" spans="1:15" x14ac:dyDescent="0.3">
      <c r="A130" s="290"/>
      <c r="B130" s="291">
        <v>42767</v>
      </c>
      <c r="C130" s="292">
        <v>87.765700401868997</v>
      </c>
      <c r="D130" s="292">
        <v>90.924236085250001</v>
      </c>
      <c r="E130" s="292">
        <v>97.490782152224995</v>
      </c>
      <c r="F130" s="292">
        <v>89.887107763548997</v>
      </c>
      <c r="G130" s="292">
        <v>92.102084527638993</v>
      </c>
      <c r="H130" s="292">
        <v>94.516952803509994</v>
      </c>
      <c r="I130" s="292">
        <v>89.811043304641998</v>
      </c>
      <c r="J130" s="292">
        <v>95.936667165385003</v>
      </c>
      <c r="K130" s="292">
        <v>99.572157844149004</v>
      </c>
      <c r="L130" s="292">
        <v>90.836636529285997</v>
      </c>
      <c r="M130" s="292">
        <v>97.010081428231999</v>
      </c>
      <c r="N130" s="293">
        <v>94.003841531697006</v>
      </c>
    </row>
    <row r="131" spans="1:15" x14ac:dyDescent="0.3">
      <c r="A131" s="290"/>
      <c r="B131" s="291">
        <v>42795</v>
      </c>
      <c r="C131" s="292">
        <v>88.509505433182994</v>
      </c>
      <c r="D131" s="292">
        <v>91.326227025256003</v>
      </c>
      <c r="E131" s="292">
        <v>96.279457591257</v>
      </c>
      <c r="F131" s="292">
        <v>90.217555186197998</v>
      </c>
      <c r="G131" s="292">
        <v>92.310375805532004</v>
      </c>
      <c r="H131" s="292">
        <v>93.563754739559997</v>
      </c>
      <c r="I131" s="292">
        <v>89.818741356635996</v>
      </c>
      <c r="J131" s="292">
        <v>94.260361562084995</v>
      </c>
      <c r="K131" s="292">
        <v>97.377449053399999</v>
      </c>
      <c r="L131" s="292">
        <v>89.283530272147999</v>
      </c>
      <c r="M131" s="292">
        <v>95.220575868162996</v>
      </c>
      <c r="N131" s="293">
        <v>92.738600247901999</v>
      </c>
    </row>
    <row r="132" spans="1:15" x14ac:dyDescent="0.3">
      <c r="A132" s="290"/>
      <c r="B132" s="291">
        <v>42826</v>
      </c>
      <c r="C132" s="292">
        <v>88.616810794253993</v>
      </c>
      <c r="D132" s="292">
        <v>90.854884503967</v>
      </c>
      <c r="E132" s="292">
        <v>91.900876780109002</v>
      </c>
      <c r="F132" s="292">
        <v>89.84825440102</v>
      </c>
      <c r="G132" s="292">
        <v>92.179610497075004</v>
      </c>
      <c r="H132" s="292">
        <v>92.415530553208995</v>
      </c>
      <c r="I132" s="292">
        <v>89.371457969906004</v>
      </c>
      <c r="J132" s="292">
        <v>92.866458587493995</v>
      </c>
      <c r="K132" s="292">
        <v>95.891597161175</v>
      </c>
      <c r="L132" s="292">
        <v>90.405595843244996</v>
      </c>
      <c r="M132" s="292">
        <v>94.121828327653006</v>
      </c>
      <c r="N132" s="293">
        <v>92.123660554362999</v>
      </c>
    </row>
    <row r="133" spans="1:15" x14ac:dyDescent="0.3">
      <c r="A133" s="290"/>
      <c r="B133" s="291">
        <v>42856</v>
      </c>
      <c r="C133" s="292">
        <v>88.945472748876</v>
      </c>
      <c r="D133" s="292">
        <v>90.862845880086994</v>
      </c>
      <c r="E133" s="292">
        <v>91.572395346630003</v>
      </c>
      <c r="F133" s="292">
        <v>89.949629140758006</v>
      </c>
      <c r="G133" s="292">
        <v>92.894937169583997</v>
      </c>
      <c r="H133" s="292">
        <v>91.143664483099997</v>
      </c>
      <c r="I133" s="292">
        <v>89.179418822350002</v>
      </c>
      <c r="J133" s="292">
        <v>93.072535347023006</v>
      </c>
      <c r="K133" s="292">
        <v>96.417257399277005</v>
      </c>
      <c r="L133" s="292">
        <v>91.032551648462999</v>
      </c>
      <c r="M133" s="292">
        <v>94.282984979676002</v>
      </c>
      <c r="N133" s="293">
        <v>92.773270386598</v>
      </c>
    </row>
    <row r="134" spans="1:15" x14ac:dyDescent="0.3">
      <c r="A134" s="290"/>
      <c r="B134" s="291">
        <v>42887</v>
      </c>
      <c r="C134" s="292">
        <v>88.961628075888001</v>
      </c>
      <c r="D134" s="292">
        <v>91.568481218117</v>
      </c>
      <c r="E134" s="292">
        <v>90.221359970012003</v>
      </c>
      <c r="F134" s="292">
        <v>88.700375124287007</v>
      </c>
      <c r="G134" s="292">
        <v>93.136142652521002</v>
      </c>
      <c r="H134" s="292">
        <v>90.044730150047997</v>
      </c>
      <c r="I134" s="292">
        <v>89.030548164812998</v>
      </c>
      <c r="J134" s="292">
        <v>91.646203538701002</v>
      </c>
      <c r="K134" s="292">
        <v>94.445362895534998</v>
      </c>
      <c r="L134" s="292">
        <v>90.374585520983999</v>
      </c>
      <c r="M134" s="292">
        <v>93.024170287320999</v>
      </c>
      <c r="N134" s="293">
        <v>91.768483141735004</v>
      </c>
    </row>
    <row r="135" spans="1:15" x14ac:dyDescent="0.3">
      <c r="A135" s="290"/>
      <c r="B135" s="291">
        <v>42917</v>
      </c>
      <c r="C135" s="292">
        <v>89.081674503315995</v>
      </c>
      <c r="D135" s="292">
        <v>91.281733969358001</v>
      </c>
      <c r="E135" s="292">
        <v>88.743879458044006</v>
      </c>
      <c r="F135" s="292">
        <v>88.529770794708</v>
      </c>
      <c r="G135" s="292">
        <v>94.146303549802994</v>
      </c>
      <c r="H135" s="292">
        <v>88.486052428674995</v>
      </c>
      <c r="I135" s="292">
        <v>89.545421228243995</v>
      </c>
      <c r="J135" s="292">
        <v>91.116342842837994</v>
      </c>
      <c r="K135" s="292">
        <v>93.298415947905994</v>
      </c>
      <c r="L135" s="292">
        <v>89.783957503951001</v>
      </c>
      <c r="M135" s="292">
        <v>92.576512128568993</v>
      </c>
      <c r="N135" s="293">
        <v>91.419950258731006</v>
      </c>
    </row>
    <row r="136" spans="1:15" x14ac:dyDescent="0.3">
      <c r="A136" s="290"/>
      <c r="B136" s="291">
        <v>42948</v>
      </c>
      <c r="C136" s="292">
        <v>89.263077693577003</v>
      </c>
      <c r="D136" s="292">
        <v>91.417164535731999</v>
      </c>
      <c r="E136" s="292">
        <v>88.586028998008999</v>
      </c>
      <c r="F136" s="292">
        <v>89.009470733262006</v>
      </c>
      <c r="G136" s="292">
        <v>94.540079520291997</v>
      </c>
      <c r="H136" s="292">
        <v>89.080636134794005</v>
      </c>
      <c r="I136" s="292">
        <v>89.058924689544995</v>
      </c>
      <c r="J136" s="292">
        <v>90.867708163054004</v>
      </c>
      <c r="K136" s="292">
        <v>93.067403580323003</v>
      </c>
      <c r="L136" s="292">
        <v>89.872979534753</v>
      </c>
      <c r="M136" s="292">
        <v>93.251251927172007</v>
      </c>
      <c r="N136" s="293">
        <v>91.486567107742999</v>
      </c>
    </row>
    <row r="137" spans="1:15" x14ac:dyDescent="0.3">
      <c r="A137" s="290"/>
      <c r="B137" s="291">
        <v>42979</v>
      </c>
      <c r="C137" s="292">
        <v>89.474665320596003</v>
      </c>
      <c r="D137" s="292">
        <v>90.769997247469007</v>
      </c>
      <c r="E137" s="292">
        <v>89.762172180283997</v>
      </c>
      <c r="F137" s="292">
        <v>89.554178696258006</v>
      </c>
      <c r="G137" s="292">
        <v>94.491222472128001</v>
      </c>
      <c r="H137" s="292">
        <v>89.996017126238996</v>
      </c>
      <c r="I137" s="292">
        <v>89.335194861635998</v>
      </c>
      <c r="J137" s="292">
        <v>90.943523243467993</v>
      </c>
      <c r="K137" s="292">
        <v>93.183676645218995</v>
      </c>
      <c r="L137" s="292">
        <v>90.084015936455998</v>
      </c>
      <c r="M137" s="292">
        <v>93.193247612594007</v>
      </c>
      <c r="N137" s="293">
        <v>91.671050286074006</v>
      </c>
    </row>
    <row r="138" spans="1:15" x14ac:dyDescent="0.3">
      <c r="A138" s="290"/>
      <c r="B138" s="291">
        <v>43009</v>
      </c>
      <c r="C138" s="292">
        <v>89.740377421670004</v>
      </c>
      <c r="D138" s="292">
        <v>91.220590990299002</v>
      </c>
      <c r="E138" s="292">
        <v>91.895474918372997</v>
      </c>
      <c r="F138" s="292">
        <v>90.82974447126</v>
      </c>
      <c r="G138" s="292">
        <v>94.188222012582003</v>
      </c>
      <c r="H138" s="292">
        <v>92.071334087427999</v>
      </c>
      <c r="I138" s="292">
        <v>90.426754116721995</v>
      </c>
      <c r="J138" s="292">
        <v>93.030615050530002</v>
      </c>
      <c r="K138" s="292">
        <v>96.223683475496998</v>
      </c>
      <c r="L138" s="292">
        <v>92.683222079290005</v>
      </c>
      <c r="M138" s="292">
        <v>95.177371885349004</v>
      </c>
      <c r="N138" s="293">
        <v>93.161536688902004</v>
      </c>
    </row>
    <row r="139" spans="1:15" x14ac:dyDescent="0.3">
      <c r="A139" s="290"/>
      <c r="B139" s="291">
        <v>43040</v>
      </c>
      <c r="C139" s="292">
        <v>89.872008523233006</v>
      </c>
      <c r="D139" s="292">
        <v>92.778860522282002</v>
      </c>
      <c r="E139" s="292">
        <v>95.019963581613993</v>
      </c>
      <c r="F139" s="292">
        <v>91.522815926765006</v>
      </c>
      <c r="G139" s="292">
        <v>94.090733415073004</v>
      </c>
      <c r="H139" s="292">
        <v>93.077293701138004</v>
      </c>
      <c r="I139" s="292">
        <v>90.803725217863004</v>
      </c>
      <c r="J139" s="292">
        <v>94.132036727761005</v>
      </c>
      <c r="K139" s="292">
        <v>97.034031260679001</v>
      </c>
      <c r="L139" s="292">
        <v>93.262913326909995</v>
      </c>
      <c r="M139" s="292">
        <v>96.307005367049001</v>
      </c>
      <c r="N139" s="293">
        <v>93.689932950644007</v>
      </c>
    </row>
    <row r="140" spans="1:15" x14ac:dyDescent="0.3">
      <c r="A140" s="290"/>
      <c r="B140" s="291">
        <v>43070</v>
      </c>
      <c r="C140" s="292">
        <v>89.856198209748996</v>
      </c>
      <c r="D140" s="292">
        <v>92.737336380873998</v>
      </c>
      <c r="E140" s="292">
        <v>95.590225455948001</v>
      </c>
      <c r="F140" s="292">
        <v>91.775455583484998</v>
      </c>
      <c r="G140" s="292">
        <v>93.784521045226995</v>
      </c>
      <c r="H140" s="292">
        <v>92.806101275594003</v>
      </c>
      <c r="I140" s="292">
        <v>91.442655393284994</v>
      </c>
      <c r="J140" s="292">
        <v>94.333424237201001</v>
      </c>
      <c r="K140" s="292">
        <v>97.157517221402003</v>
      </c>
      <c r="L140" s="292">
        <v>93.346420083216998</v>
      </c>
      <c r="M140" s="292">
        <v>96.470851316845994</v>
      </c>
      <c r="N140" s="293">
        <v>93.967395990588997</v>
      </c>
    </row>
    <row r="141" spans="1:15" x14ac:dyDescent="0.3">
      <c r="A141" s="290"/>
      <c r="B141" s="291">
        <v>43101</v>
      </c>
      <c r="C141" s="292">
        <v>91.85334838</v>
      </c>
      <c r="D141" s="292">
        <v>93.050091537260002</v>
      </c>
      <c r="E141" s="292">
        <v>97.667107843284995</v>
      </c>
      <c r="F141" s="292">
        <v>92.760801192363004</v>
      </c>
      <c r="G141" s="292">
        <v>95.167220024745006</v>
      </c>
      <c r="H141" s="292">
        <v>95.940857570367001</v>
      </c>
      <c r="I141" s="292">
        <v>92.304573333091</v>
      </c>
      <c r="J141" s="292">
        <v>94.971358906103006</v>
      </c>
      <c r="K141" s="292">
        <v>97.185348095603004</v>
      </c>
      <c r="L141" s="292">
        <v>93.904856504517994</v>
      </c>
      <c r="M141" s="292">
        <v>97.259334739356007</v>
      </c>
      <c r="N141" s="293">
        <v>94.301352783417997</v>
      </c>
      <c r="O141" s="294"/>
    </row>
    <row r="142" spans="1:15" x14ac:dyDescent="0.3">
      <c r="A142" s="290"/>
      <c r="B142" s="291">
        <v>43132</v>
      </c>
      <c r="C142" s="292">
        <v>92.913660250898005</v>
      </c>
      <c r="D142" s="292">
        <v>93.749536624238999</v>
      </c>
      <c r="E142" s="292">
        <v>98.658053229405994</v>
      </c>
      <c r="F142" s="292">
        <v>93.354361024762994</v>
      </c>
      <c r="G142" s="292">
        <v>95.643323384246003</v>
      </c>
      <c r="H142" s="292">
        <v>96.152187916003001</v>
      </c>
      <c r="I142" s="292">
        <v>92.701810064449006</v>
      </c>
      <c r="J142" s="292">
        <v>94.613714660127002</v>
      </c>
      <c r="K142" s="292">
        <v>95.839587483863994</v>
      </c>
      <c r="L142" s="292">
        <v>93.548880020355</v>
      </c>
      <c r="M142" s="292">
        <v>96.398382731219996</v>
      </c>
      <c r="N142" s="293">
        <v>93.838078763892</v>
      </c>
      <c r="O142" s="294"/>
    </row>
    <row r="143" spans="1:15" x14ac:dyDescent="0.3">
      <c r="A143" s="290"/>
      <c r="B143" s="291">
        <v>43160</v>
      </c>
      <c r="C143" s="292">
        <v>93.715602431113993</v>
      </c>
      <c r="D143" s="292">
        <v>94.744266342881005</v>
      </c>
      <c r="E143" s="292">
        <v>97.970702571255003</v>
      </c>
      <c r="F143" s="292">
        <v>93.524763883348996</v>
      </c>
      <c r="G143" s="292">
        <v>95.969337473047005</v>
      </c>
      <c r="H143" s="292">
        <v>96.692619617139997</v>
      </c>
      <c r="I143" s="292">
        <v>93.207328605355997</v>
      </c>
      <c r="J143" s="292">
        <v>95.037422732983998</v>
      </c>
      <c r="K143" s="292">
        <v>96.171384727269995</v>
      </c>
      <c r="L143" s="292">
        <v>93.680203155666007</v>
      </c>
      <c r="M143" s="292">
        <v>96.585373119755005</v>
      </c>
      <c r="N143" s="293">
        <v>94.227426250633997</v>
      </c>
      <c r="O143" s="294"/>
    </row>
    <row r="144" spans="1:15" x14ac:dyDescent="0.3">
      <c r="A144" s="290"/>
      <c r="B144" s="291">
        <v>43191</v>
      </c>
      <c r="C144" s="292">
        <v>94.962944606142003</v>
      </c>
      <c r="D144" s="292">
        <v>95.500728325965994</v>
      </c>
      <c r="E144" s="292">
        <v>96.797440246020997</v>
      </c>
      <c r="F144" s="292">
        <v>93.408446152490001</v>
      </c>
      <c r="G144" s="292">
        <v>96.246750084314996</v>
      </c>
      <c r="H144" s="292">
        <v>97.418044553092003</v>
      </c>
      <c r="I144" s="292">
        <v>93.630323056124993</v>
      </c>
      <c r="J144" s="292">
        <v>94.450047541654996</v>
      </c>
      <c r="K144" s="292">
        <v>95.156293747833004</v>
      </c>
      <c r="L144" s="292">
        <v>93.160863662422003</v>
      </c>
      <c r="M144" s="292">
        <v>96.035294499955995</v>
      </c>
      <c r="N144" s="293">
        <v>93.804879764887005</v>
      </c>
      <c r="O144" s="294"/>
    </row>
    <row r="145" spans="1:15" x14ac:dyDescent="0.3">
      <c r="A145" s="290"/>
      <c r="B145" s="291">
        <v>43221</v>
      </c>
      <c r="C145" s="292">
        <v>96.045466122687003</v>
      </c>
      <c r="D145" s="292">
        <v>95.588437602523996</v>
      </c>
      <c r="E145" s="292">
        <v>98.092111352398007</v>
      </c>
      <c r="F145" s="292">
        <v>94.526941092835997</v>
      </c>
      <c r="G145" s="292">
        <v>97.106636973559006</v>
      </c>
      <c r="H145" s="292">
        <v>102.205918536505</v>
      </c>
      <c r="I145" s="292">
        <v>95.334185821548004</v>
      </c>
      <c r="J145" s="292">
        <v>97.193708540895003</v>
      </c>
      <c r="K145" s="292">
        <v>98.157281378622002</v>
      </c>
      <c r="L145" s="292">
        <v>95.017247412811003</v>
      </c>
      <c r="M145" s="292">
        <v>98.398203763398996</v>
      </c>
      <c r="N145" s="293">
        <v>95.940557512911994</v>
      </c>
      <c r="O145" s="294"/>
    </row>
    <row r="146" spans="1:15" x14ac:dyDescent="0.3">
      <c r="A146" s="290"/>
      <c r="B146" s="291">
        <v>43252</v>
      </c>
      <c r="C146" s="292">
        <v>97.248172299602999</v>
      </c>
      <c r="D146" s="292">
        <v>95.427852334036004</v>
      </c>
      <c r="E146" s="292">
        <v>99.615290003957995</v>
      </c>
      <c r="F146" s="292">
        <v>95.199867307191994</v>
      </c>
      <c r="G146" s="292">
        <v>97.497594472277996</v>
      </c>
      <c r="H146" s="292">
        <v>106.78380709036099</v>
      </c>
      <c r="I146" s="292">
        <v>97.216541038371005</v>
      </c>
      <c r="J146" s="292">
        <v>100.24391811517</v>
      </c>
      <c r="K146" s="292">
        <v>101.280721514722</v>
      </c>
      <c r="L146" s="292">
        <v>96.971126631557993</v>
      </c>
      <c r="M146" s="292">
        <v>100.300398641263</v>
      </c>
      <c r="N146" s="293">
        <v>97.176901185312005</v>
      </c>
      <c r="O146" s="294"/>
    </row>
    <row r="147" spans="1:15" x14ac:dyDescent="0.3">
      <c r="A147" s="290"/>
      <c r="B147" s="291">
        <v>43282</v>
      </c>
      <c r="C147" s="292">
        <v>98.029645057959002</v>
      </c>
      <c r="D147" s="292">
        <v>95.645385325332995</v>
      </c>
      <c r="E147" s="292">
        <v>98.564053912294</v>
      </c>
      <c r="F147" s="292">
        <v>94.717303861305993</v>
      </c>
      <c r="G147" s="292">
        <v>97.624572603936997</v>
      </c>
      <c r="H147" s="292">
        <v>104.252441021895</v>
      </c>
      <c r="I147" s="292">
        <v>96.545504487022995</v>
      </c>
      <c r="J147" s="292">
        <v>97.982966167797997</v>
      </c>
      <c r="K147" s="292">
        <v>98.171025049579995</v>
      </c>
      <c r="L147" s="292">
        <v>95.285959340182004</v>
      </c>
      <c r="M147" s="292">
        <v>98.080952033510002</v>
      </c>
      <c r="N147" s="293">
        <v>95.972264691728995</v>
      </c>
      <c r="O147" s="294"/>
    </row>
    <row r="148" spans="1:15" x14ac:dyDescent="0.3">
      <c r="A148" s="290"/>
      <c r="B148" s="291">
        <v>43313</v>
      </c>
      <c r="C148" s="292">
        <v>98.337961585298999</v>
      </c>
      <c r="D148" s="292">
        <v>95.671791815144005</v>
      </c>
      <c r="E148" s="292">
        <v>97.695095839195005</v>
      </c>
      <c r="F148" s="292">
        <v>93.623062853446996</v>
      </c>
      <c r="G148" s="292">
        <v>97.379431485457999</v>
      </c>
      <c r="H148" s="292">
        <v>101.91630080037601</v>
      </c>
      <c r="I148" s="292">
        <v>96.594335663004998</v>
      </c>
      <c r="J148" s="292">
        <v>97.472338715356997</v>
      </c>
      <c r="K148" s="292">
        <v>97.387804955107995</v>
      </c>
      <c r="L148" s="292">
        <v>95.657926300002998</v>
      </c>
      <c r="M148" s="292">
        <v>97.513203586044995</v>
      </c>
      <c r="N148" s="293">
        <v>95.537685484958004</v>
      </c>
      <c r="O148" s="294"/>
    </row>
    <row r="149" spans="1:15" x14ac:dyDescent="0.3">
      <c r="A149" s="290"/>
      <c r="B149" s="291">
        <v>43344</v>
      </c>
      <c r="C149" s="292">
        <v>98.847899322149004</v>
      </c>
      <c r="D149" s="292">
        <v>96.170797014995998</v>
      </c>
      <c r="E149" s="292">
        <v>98.295664465502</v>
      </c>
      <c r="F149" s="292">
        <v>94.818782434341998</v>
      </c>
      <c r="G149" s="292">
        <v>97.452322717883007</v>
      </c>
      <c r="H149" s="292">
        <v>100.115044330966</v>
      </c>
      <c r="I149" s="292">
        <v>96.580380466239006</v>
      </c>
      <c r="J149" s="292">
        <v>98.286962830589999</v>
      </c>
      <c r="K149" s="292">
        <v>98.119784055325994</v>
      </c>
      <c r="L149" s="292">
        <v>96.569354228240002</v>
      </c>
      <c r="M149" s="292">
        <v>98.051972448140006</v>
      </c>
      <c r="N149" s="293">
        <v>96.180840030157995</v>
      </c>
      <c r="O149" s="294"/>
    </row>
    <row r="150" spans="1:15" x14ac:dyDescent="0.3">
      <c r="A150" s="290"/>
      <c r="B150" s="291">
        <v>43374</v>
      </c>
      <c r="C150" s="292">
        <v>98.725494811326996</v>
      </c>
      <c r="D150" s="292">
        <v>95.863276787545004</v>
      </c>
      <c r="E150" s="292">
        <v>98.743133626233003</v>
      </c>
      <c r="F150" s="292">
        <v>94.774543242877002</v>
      </c>
      <c r="G150" s="292">
        <v>97.622401068225003</v>
      </c>
      <c r="H150" s="292">
        <v>100.581450592754</v>
      </c>
      <c r="I150" s="292">
        <v>97.092089029893003</v>
      </c>
      <c r="J150" s="292">
        <v>98.550858828721999</v>
      </c>
      <c r="K150" s="292">
        <v>98.460720574796994</v>
      </c>
      <c r="L150" s="292">
        <v>96.798713752392004</v>
      </c>
      <c r="M150" s="292">
        <v>98.220847596249001</v>
      </c>
      <c r="N150" s="293">
        <v>96.703131618385001</v>
      </c>
      <c r="O150" s="294"/>
    </row>
    <row r="151" spans="1:15" x14ac:dyDescent="0.3">
      <c r="A151" s="290"/>
      <c r="B151" s="291">
        <v>43405</v>
      </c>
      <c r="C151" s="292">
        <v>99.044646496146996</v>
      </c>
      <c r="D151" s="292">
        <v>96.323415205003997</v>
      </c>
      <c r="E151" s="292">
        <v>100.884264708735</v>
      </c>
      <c r="F151" s="292">
        <v>96.801674586755993</v>
      </c>
      <c r="G151" s="292">
        <v>98.048192015096006</v>
      </c>
      <c r="H151" s="292">
        <v>101.941326188571</v>
      </c>
      <c r="I151" s="292">
        <v>98.014859219719995</v>
      </c>
      <c r="J151" s="292">
        <v>101.373585474481</v>
      </c>
      <c r="K151" s="292">
        <v>101.94239856132501</v>
      </c>
      <c r="L151" s="292">
        <v>98.251924065701999</v>
      </c>
      <c r="M151" s="292">
        <v>100.8143982686</v>
      </c>
      <c r="N151" s="293">
        <v>98.891419159275003</v>
      </c>
      <c r="O151" s="294"/>
    </row>
    <row r="152" spans="1:15" x14ac:dyDescent="0.3">
      <c r="A152" s="290"/>
      <c r="B152" s="291">
        <v>43435</v>
      </c>
      <c r="C152" s="292">
        <v>99.094607932512005</v>
      </c>
      <c r="D152" s="292">
        <v>96.510838107382995</v>
      </c>
      <c r="E152" s="292">
        <v>102.16999466406</v>
      </c>
      <c r="F152" s="292">
        <v>97.552417984233003</v>
      </c>
      <c r="G152" s="292">
        <v>97.721553478759006</v>
      </c>
      <c r="H152" s="292">
        <v>102.51294395788599</v>
      </c>
      <c r="I152" s="292">
        <v>98.251570135874005</v>
      </c>
      <c r="J152" s="292">
        <v>101.79240835095899</v>
      </c>
      <c r="K152" s="292">
        <v>102.107309109751</v>
      </c>
      <c r="L152" s="292">
        <v>98.335627205018</v>
      </c>
      <c r="M152" s="292">
        <v>101.002206191786</v>
      </c>
      <c r="N152" s="293">
        <v>98.967572089724001</v>
      </c>
      <c r="O152" s="294"/>
    </row>
    <row r="153" spans="1:15" x14ac:dyDescent="0.3">
      <c r="A153" s="289"/>
      <c r="B153" s="291">
        <v>43466</v>
      </c>
      <c r="C153" s="292">
        <v>99.712434243735004</v>
      </c>
      <c r="D153" s="292">
        <v>97.377189921116994</v>
      </c>
      <c r="E153" s="292">
        <v>101.36667802669</v>
      </c>
      <c r="F153" s="292">
        <v>97.763482571769003</v>
      </c>
      <c r="G153" s="292">
        <v>98.093005460393002</v>
      </c>
      <c r="H153" s="292">
        <v>101.553289922198</v>
      </c>
      <c r="I153" s="292">
        <v>98.724419668519005</v>
      </c>
      <c r="J153" s="292">
        <v>99.876512766649995</v>
      </c>
      <c r="K153" s="292">
        <v>99.878807008352993</v>
      </c>
      <c r="L153" s="292">
        <v>99.162695780768999</v>
      </c>
      <c r="M153" s="292">
        <v>99.254809432491996</v>
      </c>
      <c r="N153" s="293">
        <v>97.757628509954003</v>
      </c>
    </row>
    <row r="154" spans="1:15" x14ac:dyDescent="0.3">
      <c r="A154" s="289"/>
      <c r="B154" s="291">
        <v>43497</v>
      </c>
      <c r="C154" s="292">
        <v>99.858667600562001</v>
      </c>
      <c r="D154" s="292">
        <v>97.652964796695002</v>
      </c>
      <c r="E154" s="292">
        <v>100.181102433352</v>
      </c>
      <c r="F154" s="292">
        <v>98.104881485825999</v>
      </c>
      <c r="G154" s="292">
        <v>99.057316726775994</v>
      </c>
      <c r="H154" s="292">
        <v>101.691326053674</v>
      </c>
      <c r="I154" s="292">
        <v>99.281033061295005</v>
      </c>
      <c r="J154" s="292">
        <v>99.506398393425997</v>
      </c>
      <c r="K154" s="292">
        <v>99.754411895684001</v>
      </c>
      <c r="L154" s="292">
        <v>99.320488702777993</v>
      </c>
      <c r="M154" s="292">
        <v>99.099145207137994</v>
      </c>
      <c r="N154" s="293">
        <v>97.992189752768994</v>
      </c>
    </row>
    <row r="155" spans="1:15" x14ac:dyDescent="0.3">
      <c r="A155" s="289"/>
      <c r="B155" s="291">
        <v>43525</v>
      </c>
      <c r="C155" s="292">
        <v>99.692275749003002</v>
      </c>
      <c r="D155" s="292">
        <v>98.300392535936993</v>
      </c>
      <c r="E155" s="292">
        <v>100.043876964777</v>
      </c>
      <c r="F155" s="292">
        <v>98.272899545537996</v>
      </c>
      <c r="G155" s="292">
        <v>99.480753642881993</v>
      </c>
      <c r="H155" s="292">
        <v>101.47063181436199</v>
      </c>
      <c r="I155" s="292">
        <v>99.497739660017999</v>
      </c>
      <c r="J155" s="292">
        <v>99.548305199457005</v>
      </c>
      <c r="K155" s="292">
        <v>99.989925001211006</v>
      </c>
      <c r="L155" s="292">
        <v>99.550039344111994</v>
      </c>
      <c r="M155" s="292">
        <v>99.215728047916002</v>
      </c>
      <c r="N155" s="293">
        <v>99.265926819884001</v>
      </c>
    </row>
    <row r="156" spans="1:15" x14ac:dyDescent="0.3">
      <c r="A156" s="289"/>
      <c r="B156" s="291">
        <v>43556</v>
      </c>
      <c r="C156" s="292">
        <v>99.666455650451994</v>
      </c>
      <c r="D156" s="292">
        <v>98.788036904200993</v>
      </c>
      <c r="E156" s="292">
        <v>99.993604031857004</v>
      </c>
      <c r="F156" s="292">
        <v>98.168911756317002</v>
      </c>
      <c r="G156" s="292">
        <v>99.097443211959998</v>
      </c>
      <c r="H156" s="292">
        <v>100.29952701875</v>
      </c>
      <c r="I156" s="292">
        <v>99.256181166632999</v>
      </c>
      <c r="J156" s="292">
        <v>99.631540319804003</v>
      </c>
      <c r="K156" s="292">
        <v>98.996452785944001</v>
      </c>
      <c r="L156" s="292">
        <v>99.399821603858996</v>
      </c>
      <c r="M156" s="292">
        <v>99.161377645371005</v>
      </c>
      <c r="N156" s="293">
        <v>99.533423081177006</v>
      </c>
    </row>
    <row r="157" spans="1:15" x14ac:dyDescent="0.3">
      <c r="A157" s="289"/>
      <c r="B157" s="291">
        <v>43586</v>
      </c>
      <c r="C157" s="292">
        <v>99.973603831627997</v>
      </c>
      <c r="D157" s="292">
        <v>99.791344057154006</v>
      </c>
      <c r="E157" s="292">
        <v>99.586715400846998</v>
      </c>
      <c r="F157" s="292">
        <v>99.834733188461001</v>
      </c>
      <c r="G157" s="292">
        <v>99.523787619165006</v>
      </c>
      <c r="H157" s="292">
        <v>99.204023188356999</v>
      </c>
      <c r="I157" s="292">
        <v>99.732349346733002</v>
      </c>
      <c r="J157" s="292">
        <v>99.817461632649994</v>
      </c>
      <c r="K157" s="292">
        <v>99.202244497877004</v>
      </c>
      <c r="L157" s="292">
        <v>99.715659097222996</v>
      </c>
      <c r="M157" s="292">
        <v>99.368132265561002</v>
      </c>
      <c r="N157" s="293">
        <v>99.646190404185006</v>
      </c>
    </row>
    <row r="158" spans="1:15" x14ac:dyDescent="0.3">
      <c r="A158" s="289"/>
      <c r="B158" s="291">
        <v>43617</v>
      </c>
      <c r="C158" s="292">
        <v>100.219823041887</v>
      </c>
      <c r="D158" s="292">
        <v>100.026153050329</v>
      </c>
      <c r="E158" s="292">
        <v>100.238023055425</v>
      </c>
      <c r="F158" s="292">
        <v>99.766115009304002</v>
      </c>
      <c r="G158" s="292">
        <v>100.027950427249</v>
      </c>
      <c r="H158" s="292">
        <v>99.681475590679995</v>
      </c>
      <c r="I158" s="292">
        <v>100.162392934499</v>
      </c>
      <c r="J158" s="292">
        <v>100.289864515782</v>
      </c>
      <c r="K158" s="292">
        <v>100.31106968231801</v>
      </c>
      <c r="L158" s="292">
        <v>100.03167845735599</v>
      </c>
      <c r="M158" s="292">
        <v>100.25995006076499</v>
      </c>
      <c r="N158" s="293">
        <v>100.154761227932</v>
      </c>
    </row>
    <row r="159" spans="1:15" x14ac:dyDescent="0.3">
      <c r="A159" s="289"/>
      <c r="B159" s="291">
        <v>43647</v>
      </c>
      <c r="C159" s="292">
        <v>100</v>
      </c>
      <c r="D159" s="292">
        <v>100</v>
      </c>
      <c r="E159" s="292">
        <v>100</v>
      </c>
      <c r="F159" s="292">
        <v>100</v>
      </c>
      <c r="G159" s="292">
        <v>100</v>
      </c>
      <c r="H159" s="292">
        <v>100</v>
      </c>
      <c r="I159" s="292">
        <v>100</v>
      </c>
      <c r="J159" s="292">
        <v>100</v>
      </c>
      <c r="K159" s="292">
        <v>100</v>
      </c>
      <c r="L159" s="292">
        <v>100</v>
      </c>
      <c r="M159" s="292">
        <v>100</v>
      </c>
      <c r="N159" s="293">
        <v>100</v>
      </c>
    </row>
    <row r="160" spans="1:15" x14ac:dyDescent="0.3">
      <c r="A160" s="289"/>
      <c r="B160" s="291">
        <v>43678</v>
      </c>
      <c r="C160" s="292">
        <v>100.054403673566</v>
      </c>
      <c r="D160" s="292">
        <v>100.011081294405</v>
      </c>
      <c r="E160" s="292">
        <v>100.23329192513501</v>
      </c>
      <c r="F160" s="292">
        <v>100.35367747688601</v>
      </c>
      <c r="G160" s="292">
        <v>100.16568524192201</v>
      </c>
      <c r="H160" s="292">
        <v>102.057789442553</v>
      </c>
      <c r="I160" s="292">
        <v>100.441666157871</v>
      </c>
      <c r="J160" s="292">
        <v>101.42330280524</v>
      </c>
      <c r="K160" s="292">
        <v>101.350780482958</v>
      </c>
      <c r="L160" s="292">
        <v>100.539871444162</v>
      </c>
      <c r="M160" s="292">
        <v>101.593599906073</v>
      </c>
      <c r="N160" s="293">
        <v>100.837379542845</v>
      </c>
    </row>
    <row r="161" spans="1:14" x14ac:dyDescent="0.3">
      <c r="A161" s="289"/>
      <c r="B161" s="291">
        <v>43709</v>
      </c>
      <c r="C161" s="292">
        <v>100.150783506135</v>
      </c>
      <c r="D161" s="292">
        <v>100.357166704531</v>
      </c>
      <c r="E161" s="292">
        <v>100.38475633819399</v>
      </c>
      <c r="F161" s="292">
        <v>100.906055960423</v>
      </c>
      <c r="G161" s="292">
        <v>100.208361103261</v>
      </c>
      <c r="H161" s="292">
        <v>102.450896985697</v>
      </c>
      <c r="I161" s="292">
        <v>100.390645022461</v>
      </c>
      <c r="J161" s="292">
        <v>101.649931334641</v>
      </c>
      <c r="K161" s="292">
        <v>101.83545423810099</v>
      </c>
      <c r="L161" s="292">
        <v>100.91872310919599</v>
      </c>
      <c r="M161" s="292">
        <v>101.944611108137</v>
      </c>
      <c r="N161" s="293">
        <v>101.27977602487201</v>
      </c>
    </row>
    <row r="162" spans="1:14" x14ac:dyDescent="0.3">
      <c r="A162" s="289"/>
      <c r="B162" s="291">
        <v>43739</v>
      </c>
      <c r="C162" s="292">
        <v>99.713610807489005</v>
      </c>
      <c r="D162" s="292">
        <v>100.339076101329</v>
      </c>
      <c r="E162" s="292">
        <v>100.310628968591</v>
      </c>
      <c r="F162" s="292">
        <v>100.787037426469</v>
      </c>
      <c r="G162" s="292">
        <v>100.151302816333</v>
      </c>
      <c r="H162" s="292">
        <v>100.65907654722901</v>
      </c>
      <c r="I162" s="292">
        <v>100.187988446962</v>
      </c>
      <c r="J162" s="292">
        <v>99.951732559030006</v>
      </c>
      <c r="K162" s="292">
        <v>100.996404245447</v>
      </c>
      <c r="L162" s="292">
        <v>101.095400549397</v>
      </c>
      <c r="M162" s="292">
        <v>101.900925937822</v>
      </c>
      <c r="N162" s="293">
        <v>100.25262620315701</v>
      </c>
    </row>
    <row r="163" spans="1:14" x14ac:dyDescent="0.3">
      <c r="A163" s="289"/>
      <c r="B163" s="291">
        <v>43770</v>
      </c>
      <c r="C163" s="292">
        <v>99.256596404945995</v>
      </c>
      <c r="D163" s="292">
        <v>100.45530699915</v>
      </c>
      <c r="E163" s="292">
        <v>100.370432530136</v>
      </c>
      <c r="F163" s="292">
        <v>100.912590879755</v>
      </c>
      <c r="G163" s="292">
        <v>100.56552846282599</v>
      </c>
      <c r="H163" s="292">
        <v>99.954905182350998</v>
      </c>
      <c r="I163" s="292">
        <v>100.404806784634</v>
      </c>
      <c r="J163" s="292">
        <v>99.753682885779995</v>
      </c>
      <c r="K163" s="292">
        <v>100.61784213134</v>
      </c>
      <c r="L163" s="292">
        <v>100.943622676619</v>
      </c>
      <c r="M163" s="292">
        <v>101.61894891847</v>
      </c>
      <c r="N163" s="293">
        <v>100.06332635044799</v>
      </c>
    </row>
    <row r="164" spans="1:14" x14ac:dyDescent="0.3">
      <c r="A164" s="289"/>
      <c r="B164" s="291">
        <v>43800</v>
      </c>
      <c r="C164" s="292">
        <v>99.042263344665997</v>
      </c>
      <c r="D164" s="292">
        <v>100.900393136782</v>
      </c>
      <c r="E164" s="292">
        <v>100.250977344717</v>
      </c>
      <c r="F164" s="292">
        <v>100.919826835233</v>
      </c>
      <c r="G164" s="292">
        <v>100.887968363024</v>
      </c>
      <c r="H164" s="292">
        <v>99.670673224905997</v>
      </c>
      <c r="I164" s="292">
        <v>100.34834210694299</v>
      </c>
      <c r="J164" s="292">
        <v>100.034334026436</v>
      </c>
      <c r="K164" s="292">
        <v>100.481127685168</v>
      </c>
      <c r="L164" s="292">
        <v>100.892626980331</v>
      </c>
      <c r="M164" s="292">
        <v>101.58996805709199</v>
      </c>
      <c r="N164" s="293">
        <v>100.218489667293</v>
      </c>
    </row>
    <row r="165" spans="1:14" x14ac:dyDescent="0.3">
      <c r="A165" s="289"/>
      <c r="B165" s="291">
        <v>43831</v>
      </c>
      <c r="C165" s="292">
        <v>99.325241815290994</v>
      </c>
      <c r="D165" s="292">
        <v>100.974389932394</v>
      </c>
      <c r="E165" s="292">
        <v>100.394363848651</v>
      </c>
      <c r="F165" s="292">
        <v>100.279353651457</v>
      </c>
      <c r="G165" s="292">
        <v>100.83476831132</v>
      </c>
      <c r="H165" s="292">
        <v>100.07378944229499</v>
      </c>
      <c r="I165" s="292">
        <v>100.020331966697</v>
      </c>
      <c r="J165" s="292">
        <v>98.900826076453995</v>
      </c>
      <c r="K165" s="292">
        <v>99.167451533158001</v>
      </c>
      <c r="L165" s="292">
        <v>100.790302633484</v>
      </c>
      <c r="M165" s="292">
        <v>100.85106753058599</v>
      </c>
      <c r="N165" s="293">
        <v>100.07833771394399</v>
      </c>
    </row>
    <row r="166" spans="1:14" x14ac:dyDescent="0.3">
      <c r="A166" s="289"/>
      <c r="B166" s="291">
        <v>43862</v>
      </c>
      <c r="C166" s="292">
        <v>100.19326573834201</v>
      </c>
      <c r="D166" s="292">
        <v>101.04716946993</v>
      </c>
      <c r="E166" s="292">
        <v>100.52493053007601</v>
      </c>
      <c r="F166" s="292">
        <v>100.282173468975</v>
      </c>
      <c r="G166" s="292">
        <v>101.542867427076</v>
      </c>
      <c r="H166" s="292">
        <v>99.469623398745</v>
      </c>
      <c r="I166" s="292">
        <v>100.21449912306301</v>
      </c>
      <c r="J166" s="292">
        <v>98.998417658126002</v>
      </c>
      <c r="K166" s="292">
        <v>98.994885632763001</v>
      </c>
      <c r="L166" s="292">
        <v>100.902642321564</v>
      </c>
      <c r="M166" s="292">
        <v>100.900683696963</v>
      </c>
      <c r="N166" s="293">
        <v>100.181820909104</v>
      </c>
    </row>
    <row r="167" spans="1:14" x14ac:dyDescent="0.3">
      <c r="A167" s="289"/>
      <c r="B167" s="291">
        <v>43891</v>
      </c>
      <c r="C167" s="292">
        <v>100.87016447888401</v>
      </c>
      <c r="D167" s="292">
        <v>101.303636099164</v>
      </c>
      <c r="E167" s="292">
        <v>102.477293579746</v>
      </c>
      <c r="F167" s="292">
        <v>103.42327876047101</v>
      </c>
      <c r="G167" s="292">
        <v>102.751548550357</v>
      </c>
      <c r="H167" s="292">
        <v>103.639095540269</v>
      </c>
      <c r="I167" s="292">
        <v>103.34736297598501</v>
      </c>
      <c r="J167" s="292">
        <v>108.060934174057</v>
      </c>
      <c r="K167" s="292">
        <v>108.811848242838</v>
      </c>
      <c r="L167" s="292">
        <v>104.58956588251699</v>
      </c>
      <c r="M167" s="292">
        <v>106.249435768742</v>
      </c>
      <c r="N167" s="293">
        <v>106.99731861347701</v>
      </c>
    </row>
    <row r="168" spans="1:14" x14ac:dyDescent="0.3">
      <c r="A168" s="289"/>
      <c r="B168" s="291">
        <v>43922</v>
      </c>
      <c r="C168" s="292">
        <v>102.53353138457101</v>
      </c>
      <c r="D168" s="292">
        <v>101.304666275686</v>
      </c>
      <c r="E168" s="292">
        <v>105.673386882152</v>
      </c>
      <c r="F168" s="292">
        <v>106.304430038611</v>
      </c>
      <c r="G168" s="292">
        <v>103.88763949617601</v>
      </c>
      <c r="H168" s="292">
        <v>111.858724767596</v>
      </c>
      <c r="I168" s="292">
        <v>107.04118407947099</v>
      </c>
      <c r="J168" s="292">
        <v>115.76450325610401</v>
      </c>
      <c r="K168" s="292">
        <v>117.07418785949</v>
      </c>
      <c r="L168" s="292">
        <v>108.74466827777</v>
      </c>
      <c r="M168" s="292">
        <v>110.884087347579</v>
      </c>
      <c r="N168" s="293">
        <v>111.73788415842699</v>
      </c>
    </row>
    <row r="169" spans="1:14" x14ac:dyDescent="0.3">
      <c r="A169" s="289"/>
      <c r="B169" s="291">
        <v>43952</v>
      </c>
      <c r="C169" s="292">
        <v>101.93741953825</v>
      </c>
      <c r="D169" s="292">
        <v>101.38172897454</v>
      </c>
      <c r="E169" s="292">
        <v>103.41369494320099</v>
      </c>
      <c r="F169" s="292">
        <v>106.227010148452</v>
      </c>
      <c r="G169" s="292">
        <v>103.753301741599</v>
      </c>
      <c r="H169" s="292">
        <v>112.72897182613799</v>
      </c>
      <c r="I169" s="292">
        <v>107.033660687283</v>
      </c>
      <c r="J169" s="292">
        <v>114.31822982465501</v>
      </c>
      <c r="K169" s="292">
        <v>114.02295639493801</v>
      </c>
      <c r="L169" s="292">
        <v>109.10638981897</v>
      </c>
      <c r="M169" s="292">
        <v>110.288025231985</v>
      </c>
      <c r="N169" s="293">
        <v>111.36367780962399</v>
      </c>
    </row>
    <row r="170" spans="1:14" x14ac:dyDescent="0.3">
      <c r="A170" s="289"/>
      <c r="B170" s="291">
        <v>43983</v>
      </c>
      <c r="C170" s="292">
        <v>101.58446526756801</v>
      </c>
      <c r="D170" s="292">
        <v>101.448399843175</v>
      </c>
      <c r="E170" s="292">
        <v>101.14244133108301</v>
      </c>
      <c r="F170" s="292">
        <v>104.69209302687599</v>
      </c>
      <c r="G170" s="292">
        <v>103.274968078405</v>
      </c>
      <c r="H170" s="292">
        <v>110.579938301781</v>
      </c>
      <c r="I170" s="292">
        <v>105.468648669475</v>
      </c>
      <c r="J170" s="292">
        <v>111.616182136943</v>
      </c>
      <c r="K170" s="292">
        <v>109.809686276088</v>
      </c>
      <c r="L170" s="292">
        <v>107.05674711754401</v>
      </c>
      <c r="M170" s="292">
        <v>107.62800027576201</v>
      </c>
      <c r="N170" s="293">
        <v>108.74559839772699</v>
      </c>
    </row>
    <row r="171" spans="1:14" x14ac:dyDescent="0.3">
      <c r="A171" s="289"/>
      <c r="B171" s="291">
        <v>44013</v>
      </c>
      <c r="C171" s="292">
        <v>101.871948354693</v>
      </c>
      <c r="D171" s="292">
        <v>101.514773670568</v>
      </c>
      <c r="E171" s="292">
        <v>101.928447507181</v>
      </c>
      <c r="F171" s="292">
        <v>105.770105453611</v>
      </c>
      <c r="G171" s="292">
        <v>103.527273206516</v>
      </c>
      <c r="H171" s="292">
        <v>117.20227280405</v>
      </c>
      <c r="I171" s="292">
        <v>105.98364238855601</v>
      </c>
      <c r="J171" s="292">
        <v>112.91758352042299</v>
      </c>
      <c r="K171" s="292">
        <v>111.664589075141</v>
      </c>
      <c r="L171" s="292">
        <v>107.508626889993</v>
      </c>
      <c r="M171" s="292">
        <v>109.250528804059</v>
      </c>
      <c r="N171" s="293">
        <v>109.622005373691</v>
      </c>
    </row>
    <row r="172" spans="1:14" x14ac:dyDescent="0.3">
      <c r="A172" s="289"/>
      <c r="B172" s="291">
        <v>44044</v>
      </c>
      <c r="C172" s="292">
        <v>101.977533333436</v>
      </c>
      <c r="D172" s="292">
        <v>101.104692602165</v>
      </c>
      <c r="E172" s="292">
        <v>103.36348357206801</v>
      </c>
      <c r="F172" s="292">
        <v>105.680662050553</v>
      </c>
      <c r="G172" s="292">
        <v>103.89484955451</v>
      </c>
      <c r="H172" s="292">
        <v>124.34475374340001</v>
      </c>
      <c r="I172" s="292">
        <v>105.98215735858101</v>
      </c>
      <c r="J172" s="292">
        <v>112.17039009271301</v>
      </c>
      <c r="K172" s="292">
        <v>110.829268822936</v>
      </c>
      <c r="L172" s="292">
        <v>107.166394217438</v>
      </c>
      <c r="M172" s="292">
        <v>108.874140806474</v>
      </c>
      <c r="N172" s="293">
        <v>109.534182898748</v>
      </c>
    </row>
    <row r="173" spans="1:14" x14ac:dyDescent="0.3">
      <c r="A173" s="289"/>
      <c r="B173" s="291">
        <v>44075</v>
      </c>
      <c r="C173" s="292">
        <v>102.48391486395199</v>
      </c>
      <c r="D173" s="292">
        <v>101.959223202807</v>
      </c>
      <c r="E173" s="292">
        <v>103.69432182443499</v>
      </c>
      <c r="F173" s="292">
        <v>105.054361321811</v>
      </c>
      <c r="G173" s="292">
        <v>103.95293537132601</v>
      </c>
      <c r="H173" s="292">
        <v>120.751388641036</v>
      </c>
      <c r="I173" s="292">
        <v>105.249928907715</v>
      </c>
      <c r="J173" s="292">
        <v>108.417666579879</v>
      </c>
      <c r="K173" s="292">
        <v>108.832661809671</v>
      </c>
      <c r="L173" s="292">
        <v>106.602049937864</v>
      </c>
      <c r="M173" s="292">
        <v>108.007303874993</v>
      </c>
      <c r="N173" s="293">
        <v>108.939715101497</v>
      </c>
    </row>
    <row r="174" spans="1:14" x14ac:dyDescent="0.3">
      <c r="A174" s="289"/>
      <c r="B174" s="291">
        <v>44105</v>
      </c>
      <c r="C174" s="292">
        <v>103.20319175212801</v>
      </c>
      <c r="D174" s="292">
        <v>101.586891918623</v>
      </c>
      <c r="E174" s="292">
        <v>103.826389758818</v>
      </c>
      <c r="F174" s="292">
        <v>105.171212965002</v>
      </c>
      <c r="G174" s="292">
        <v>104.069435249641</v>
      </c>
      <c r="H174" s="292">
        <v>118.850867902213</v>
      </c>
      <c r="I174" s="292">
        <v>105.45971303054399</v>
      </c>
      <c r="J174" s="292">
        <v>107.91917160255301</v>
      </c>
      <c r="K174" s="292">
        <v>108.46450640134201</v>
      </c>
      <c r="L174" s="292">
        <v>106.48561476953201</v>
      </c>
      <c r="M174" s="292">
        <v>107.580535740328</v>
      </c>
      <c r="N174" s="293">
        <v>109.102570823926</v>
      </c>
    </row>
    <row r="175" spans="1:14" x14ac:dyDescent="0.3">
      <c r="A175" s="289"/>
      <c r="B175" s="291">
        <v>44136</v>
      </c>
      <c r="C175" s="292">
        <v>103.72995455025099</v>
      </c>
      <c r="D175" s="292">
        <v>101.99421049278401</v>
      </c>
      <c r="E175" s="292">
        <v>104.28471407317799</v>
      </c>
      <c r="F175" s="292">
        <v>104.6120778138</v>
      </c>
      <c r="G175" s="292">
        <v>103.911742351803</v>
      </c>
      <c r="H175" s="292">
        <v>117.019438802023</v>
      </c>
      <c r="I175" s="292">
        <v>105.399207461597</v>
      </c>
      <c r="J175" s="292">
        <v>105.171318834413</v>
      </c>
      <c r="K175" s="292">
        <v>105.75272241047701</v>
      </c>
      <c r="L175" s="292">
        <v>105.51395000500401</v>
      </c>
      <c r="M175" s="292">
        <v>106.342398527569</v>
      </c>
      <c r="N175" s="293">
        <v>107.679573216622</v>
      </c>
    </row>
    <row r="176" spans="1:14" x14ac:dyDescent="0.3">
      <c r="A176" s="289"/>
      <c r="B176" s="291">
        <v>44166</v>
      </c>
      <c r="C176" s="292">
        <v>104.062986490824</v>
      </c>
      <c r="D176" s="292">
        <v>101.468314075065</v>
      </c>
      <c r="E176" s="292">
        <v>104.055492927952</v>
      </c>
      <c r="F176" s="292">
        <v>104.179986746865</v>
      </c>
      <c r="G176" s="292">
        <v>104.12298228870399</v>
      </c>
      <c r="H176" s="292">
        <v>116.877060023157</v>
      </c>
      <c r="I176" s="292">
        <v>105.29399893394</v>
      </c>
      <c r="J176" s="292">
        <v>103.574144475298</v>
      </c>
      <c r="K176" s="292">
        <v>103.744240788594</v>
      </c>
      <c r="L176" s="292">
        <v>104.75573691807401</v>
      </c>
      <c r="M176" s="292">
        <v>105.473066798167</v>
      </c>
      <c r="N176" s="293">
        <v>106.768036976217</v>
      </c>
    </row>
    <row r="177" spans="1:14" x14ac:dyDescent="0.3">
      <c r="A177" s="289"/>
      <c r="B177" s="291">
        <v>44197</v>
      </c>
      <c r="C177" s="292">
        <v>107.318724915551</v>
      </c>
      <c r="D177" s="292">
        <v>101.047924546812</v>
      </c>
      <c r="E177" s="292">
        <v>105.380795601572</v>
      </c>
      <c r="F177" s="292">
        <v>104.345525038769</v>
      </c>
      <c r="G177" s="292">
        <v>105.018874531157</v>
      </c>
      <c r="H177" s="292">
        <v>118.852998333537</v>
      </c>
      <c r="I177" s="292">
        <v>107.506970020457</v>
      </c>
      <c r="J177" s="292">
        <v>102.930532273903</v>
      </c>
      <c r="K177" s="292">
        <v>104.04627586957101</v>
      </c>
      <c r="L177" s="292">
        <v>105.113636918639</v>
      </c>
      <c r="M177" s="292">
        <v>105.75629228763999</v>
      </c>
      <c r="N177" s="293">
        <v>107.20930247813401</v>
      </c>
    </row>
    <row r="178" spans="1:14" x14ac:dyDescent="0.3">
      <c r="A178" s="289"/>
      <c r="B178" s="291">
        <v>44228</v>
      </c>
      <c r="C178" s="292">
        <v>109.42907889963</v>
      </c>
      <c r="D178" s="292">
        <v>102.027597692445</v>
      </c>
      <c r="E178" s="292">
        <v>107.348869859508</v>
      </c>
      <c r="F178" s="292">
        <v>105.48029029834601</v>
      </c>
      <c r="G178" s="292">
        <v>105.897780830747</v>
      </c>
      <c r="H178" s="292">
        <v>124.122104902098</v>
      </c>
      <c r="I178" s="292">
        <v>110.265497146841</v>
      </c>
      <c r="J178" s="292">
        <v>103.591159090587</v>
      </c>
      <c r="K178" s="292">
        <v>105.27388420016401</v>
      </c>
      <c r="L178" s="292">
        <v>105.94296633482701</v>
      </c>
      <c r="M178" s="292">
        <v>106.543377359206</v>
      </c>
      <c r="N178" s="293">
        <v>108.232543905429</v>
      </c>
    </row>
    <row r="179" spans="1:14" x14ac:dyDescent="0.3">
      <c r="A179" s="289"/>
      <c r="B179" s="291">
        <v>44256</v>
      </c>
      <c r="C179" s="292">
        <v>110.946698995544</v>
      </c>
      <c r="D179" s="292">
        <v>103.601646012481</v>
      </c>
      <c r="E179" s="292">
        <v>110.058957566689</v>
      </c>
      <c r="F179" s="292">
        <v>106.884667689962</v>
      </c>
      <c r="G179" s="292">
        <v>106.539689403403</v>
      </c>
      <c r="H179" s="292">
        <v>125.140871988962</v>
      </c>
      <c r="I179" s="292">
        <v>112.165578051848</v>
      </c>
      <c r="J179" s="292">
        <v>105.965036637051</v>
      </c>
      <c r="K179" s="292">
        <v>107.254249136911</v>
      </c>
      <c r="L179" s="292">
        <v>107.24476017298601</v>
      </c>
      <c r="M179" s="292">
        <v>108.002655057993</v>
      </c>
      <c r="N179" s="293">
        <v>109.725799000563</v>
      </c>
    </row>
    <row r="180" spans="1:14" x14ac:dyDescent="0.3">
      <c r="A180" s="289"/>
      <c r="B180" s="291">
        <v>44287</v>
      </c>
      <c r="C180" s="292">
        <v>112.488047562392</v>
      </c>
      <c r="D180" s="292">
        <v>103.750527754226</v>
      </c>
      <c r="E180" s="292">
        <v>112.297126873574</v>
      </c>
      <c r="F180" s="292">
        <v>106.695566800523</v>
      </c>
      <c r="G180" s="292">
        <v>106.72601065606599</v>
      </c>
      <c r="H180" s="292">
        <v>129.35741663952399</v>
      </c>
      <c r="I180" s="292">
        <v>113.289209596261</v>
      </c>
      <c r="J180" s="292">
        <v>104.330509917567</v>
      </c>
      <c r="K180" s="292">
        <v>105.33349446049699</v>
      </c>
      <c r="L180" s="292">
        <v>106.620403965261</v>
      </c>
      <c r="M180" s="292">
        <v>107.16980524048699</v>
      </c>
      <c r="N180" s="293">
        <v>108.87562439149499</v>
      </c>
    </row>
    <row r="181" spans="1:14" x14ac:dyDescent="0.3">
      <c r="A181" s="289"/>
      <c r="B181" s="291">
        <v>44317</v>
      </c>
      <c r="C181" s="292">
        <v>113.91767885652401</v>
      </c>
      <c r="D181" s="292">
        <v>105.22637476025901</v>
      </c>
      <c r="E181" s="292">
        <v>113.080232444769</v>
      </c>
      <c r="F181" s="292">
        <v>107.503459206887</v>
      </c>
      <c r="G181" s="292">
        <v>107.131441921584</v>
      </c>
      <c r="H181" s="292">
        <v>134.30290287998599</v>
      </c>
      <c r="I181" s="292">
        <v>114.865875414014</v>
      </c>
      <c r="J181" s="292">
        <v>103.993425272899</v>
      </c>
      <c r="K181" s="292">
        <v>104.878496703061</v>
      </c>
      <c r="L181" s="292">
        <v>108.066185546981</v>
      </c>
      <c r="M181" s="292">
        <v>107.150761052048</v>
      </c>
      <c r="N181" s="293">
        <v>108.904349737212</v>
      </c>
    </row>
    <row r="182" spans="1:14" x14ac:dyDescent="0.3">
      <c r="A182" s="289"/>
      <c r="B182" s="291">
        <v>44348</v>
      </c>
      <c r="C182" s="292">
        <v>115.594821702235</v>
      </c>
      <c r="D182" s="292">
        <v>105.415653149365</v>
      </c>
      <c r="E182" s="292">
        <v>112.215834647516</v>
      </c>
      <c r="F182" s="292">
        <v>108.847963351348</v>
      </c>
      <c r="G182" s="292">
        <v>107.46438799229701</v>
      </c>
      <c r="H182" s="292">
        <v>137.291091656644</v>
      </c>
      <c r="I182" s="292">
        <v>116.623986737869</v>
      </c>
      <c r="J182" s="292">
        <v>104.850225554893</v>
      </c>
      <c r="K182" s="292">
        <v>105.330532852446</v>
      </c>
      <c r="L182" s="292">
        <v>108.877539192683</v>
      </c>
      <c r="M182" s="292">
        <v>107.47006253331701</v>
      </c>
      <c r="N182" s="293">
        <v>110.42381247856601</v>
      </c>
    </row>
    <row r="183" spans="1:14" x14ac:dyDescent="0.3">
      <c r="A183" s="289"/>
      <c r="B183" s="291">
        <v>44378</v>
      </c>
      <c r="C183" s="292">
        <v>117.147718645073</v>
      </c>
      <c r="D183" s="292">
        <v>107.223754731764</v>
      </c>
      <c r="E183" s="292">
        <v>113.762168357749</v>
      </c>
      <c r="F183" s="292">
        <v>109.346740415382</v>
      </c>
      <c r="G183" s="292">
        <v>108.03431049630299</v>
      </c>
      <c r="H183" s="292">
        <v>136.81573004589799</v>
      </c>
      <c r="I183" s="292">
        <v>117.955949532823</v>
      </c>
      <c r="J183" s="292">
        <v>105.023054563598</v>
      </c>
      <c r="K183" s="292">
        <v>105.10594303142599</v>
      </c>
      <c r="L183" s="292">
        <v>109.347480029363</v>
      </c>
      <c r="M183" s="292">
        <v>107.663453584946</v>
      </c>
      <c r="N183" s="293">
        <v>110.69465612867501</v>
      </c>
    </row>
    <row r="184" spans="1:14" x14ac:dyDescent="0.3">
      <c r="A184" s="289"/>
      <c r="B184" s="291">
        <v>44409</v>
      </c>
      <c r="C184" s="292">
        <v>118.109458989825</v>
      </c>
      <c r="D184" s="292">
        <v>108.184991192095</v>
      </c>
      <c r="E184" s="292">
        <v>114.385528946192</v>
      </c>
      <c r="F184" s="292">
        <v>110.28739407125499</v>
      </c>
      <c r="G184" s="292">
        <v>108.240668842411</v>
      </c>
      <c r="H184" s="292">
        <v>139.712057241796</v>
      </c>
      <c r="I184" s="292">
        <v>119.80166788317599</v>
      </c>
      <c r="J184" s="292">
        <v>105.69768640527499</v>
      </c>
      <c r="K184" s="292">
        <v>105.525477628445</v>
      </c>
      <c r="L184" s="292">
        <v>109.930890985264</v>
      </c>
      <c r="M184" s="292">
        <v>108.03075370947801</v>
      </c>
      <c r="N184" s="293">
        <v>110.952874371064</v>
      </c>
    </row>
    <row r="185" spans="1:14" x14ac:dyDescent="0.3">
      <c r="A185" s="289"/>
      <c r="B185" s="291">
        <v>44440</v>
      </c>
      <c r="C185" s="292">
        <v>118.524944460879</v>
      </c>
      <c r="D185" s="292">
        <v>110.13776802778099</v>
      </c>
      <c r="E185" s="292">
        <v>115.35819976829001</v>
      </c>
      <c r="F185" s="292">
        <v>110.398867576293</v>
      </c>
      <c r="G185" s="292">
        <v>108.655491511192</v>
      </c>
      <c r="H185" s="292">
        <v>139.98893801692699</v>
      </c>
      <c r="I185" s="292">
        <v>120.395754579872</v>
      </c>
      <c r="J185" s="292">
        <v>105.952521171096</v>
      </c>
      <c r="K185" s="292">
        <v>106.041480630603</v>
      </c>
      <c r="L185" s="292">
        <v>110.301450311663</v>
      </c>
      <c r="M185" s="292">
        <v>108.139591266751</v>
      </c>
      <c r="N185" s="293">
        <v>111.18055589425801</v>
      </c>
    </row>
    <row r="186" spans="1:14" x14ac:dyDescent="0.3">
      <c r="A186" s="289"/>
      <c r="B186" s="291">
        <v>44470</v>
      </c>
      <c r="C186" s="292">
        <v>118.93277026534599</v>
      </c>
      <c r="D186" s="292">
        <v>110.93481290430699</v>
      </c>
      <c r="E186" s="292">
        <v>117.945978276136</v>
      </c>
      <c r="F186" s="292">
        <v>111.738422479208</v>
      </c>
      <c r="G186" s="292">
        <v>108.772763134577</v>
      </c>
      <c r="H186" s="292">
        <v>150.04548863454201</v>
      </c>
      <c r="I186" s="292">
        <v>122.319015628581</v>
      </c>
      <c r="J186" s="292">
        <v>107.719223024835</v>
      </c>
      <c r="K186" s="292">
        <v>107.660067551886</v>
      </c>
      <c r="L186" s="292">
        <v>110.985202119894</v>
      </c>
      <c r="M186" s="292">
        <v>109.128284595004</v>
      </c>
      <c r="N186" s="293">
        <v>112.63677121814</v>
      </c>
    </row>
    <row r="187" spans="1:14" x14ac:dyDescent="0.3">
      <c r="A187" s="289"/>
      <c r="B187" s="291">
        <v>44501</v>
      </c>
      <c r="C187" s="292">
        <v>119.41255669300701</v>
      </c>
      <c r="D187" s="292">
        <v>115.855838716476</v>
      </c>
      <c r="E187" s="292">
        <v>119.89538953339699</v>
      </c>
      <c r="F187" s="292">
        <v>112.978292302623</v>
      </c>
      <c r="G187" s="292">
        <v>109.00155681318201</v>
      </c>
      <c r="H187" s="292">
        <v>152.64488691182501</v>
      </c>
      <c r="I187" s="292">
        <v>123.952668595082</v>
      </c>
      <c r="J187" s="292">
        <v>108.864631313362</v>
      </c>
      <c r="K187" s="292">
        <v>108.290989839405</v>
      </c>
      <c r="L187" s="292">
        <v>112.308404523775</v>
      </c>
      <c r="M187" s="292">
        <v>109.760819074021</v>
      </c>
      <c r="N187" s="293">
        <v>113.54136024183499</v>
      </c>
    </row>
    <row r="188" spans="1:14" x14ac:dyDescent="0.3">
      <c r="A188" s="289"/>
      <c r="B188" s="291">
        <v>44531</v>
      </c>
      <c r="C188" s="292">
        <v>120.00260016470899</v>
      </c>
      <c r="D188" s="292">
        <v>117.891268917581</v>
      </c>
      <c r="E188" s="292">
        <v>121.73814183227699</v>
      </c>
      <c r="F188" s="292">
        <v>113.802009668727</v>
      </c>
      <c r="G188" s="292">
        <v>109.33999248182801</v>
      </c>
      <c r="H188" s="292">
        <v>151.97177378521801</v>
      </c>
      <c r="I188" s="292">
        <v>124.868896761066</v>
      </c>
      <c r="J188" s="292">
        <v>111.27661077504899</v>
      </c>
      <c r="K188" s="292">
        <v>109.650155199434</v>
      </c>
      <c r="L188" s="292">
        <v>113.57229287865999</v>
      </c>
      <c r="M188" s="292">
        <v>110.79629941673601</v>
      </c>
      <c r="N188" s="293">
        <v>114.390484584163</v>
      </c>
    </row>
    <row r="189" spans="1:14" x14ac:dyDescent="0.3">
      <c r="A189" s="289"/>
      <c r="B189" s="291">
        <v>44562</v>
      </c>
      <c r="C189" s="292">
        <v>123.51081831661899</v>
      </c>
      <c r="D189" s="292">
        <v>120.55136630404</v>
      </c>
      <c r="E189" s="292">
        <v>121.583176106005</v>
      </c>
      <c r="F189" s="292">
        <v>114.148036984033</v>
      </c>
      <c r="G189" s="292">
        <v>111.82598057646</v>
      </c>
      <c r="H189" s="292">
        <v>148.35313623156</v>
      </c>
      <c r="I189" s="292">
        <v>125.65652900039601</v>
      </c>
      <c r="J189" s="292">
        <v>110.811202972956</v>
      </c>
      <c r="K189" s="292">
        <v>107.84399460979699</v>
      </c>
      <c r="L189" s="292">
        <v>113.067279333936</v>
      </c>
      <c r="M189" s="292">
        <v>110.60816025854</v>
      </c>
      <c r="N189" s="293">
        <v>113.83056296715399</v>
      </c>
    </row>
    <row r="190" spans="1:14" x14ac:dyDescent="0.3">
      <c r="A190" s="289"/>
      <c r="B190" s="291">
        <v>44593</v>
      </c>
      <c r="C190" s="292">
        <v>124.712003243906</v>
      </c>
      <c r="D190" s="292">
        <v>123.198184213263</v>
      </c>
      <c r="E190" s="292">
        <v>121.72730349534901</v>
      </c>
      <c r="F190" s="292">
        <v>114.895693797259</v>
      </c>
      <c r="G190" s="292">
        <v>113.81617305399401</v>
      </c>
      <c r="H190" s="292">
        <v>149.52669432606899</v>
      </c>
      <c r="I190" s="292">
        <v>127.008131246115</v>
      </c>
      <c r="J190" s="292">
        <v>111.833151849465</v>
      </c>
      <c r="K190" s="292">
        <v>108.137640976984</v>
      </c>
      <c r="L190" s="292">
        <v>113.129928493289</v>
      </c>
      <c r="M190" s="292">
        <v>111.311478071743</v>
      </c>
      <c r="N190" s="293">
        <v>114.71687617481</v>
      </c>
    </row>
    <row r="191" spans="1:14" x14ac:dyDescent="0.3">
      <c r="A191" s="289"/>
      <c r="B191" s="291">
        <v>44621</v>
      </c>
      <c r="C191" s="292">
        <v>126.594031945399</v>
      </c>
      <c r="D191" s="292">
        <v>124.126472805837</v>
      </c>
      <c r="E191" s="292">
        <v>121.749725456901</v>
      </c>
      <c r="F191" s="292">
        <v>115.774014482583</v>
      </c>
      <c r="G191" s="292">
        <v>114.978615946752</v>
      </c>
      <c r="H191" s="292">
        <v>152.60458156933299</v>
      </c>
      <c r="I191" s="292">
        <v>128.46754354386499</v>
      </c>
      <c r="J191" s="292">
        <v>113.784801828478</v>
      </c>
      <c r="K191" s="292">
        <v>109.11493055989899</v>
      </c>
      <c r="L191" s="292">
        <v>114.172293680317</v>
      </c>
      <c r="M191" s="292">
        <v>112.019768551992</v>
      </c>
      <c r="N191" s="293">
        <v>116.18707294393199</v>
      </c>
    </row>
    <row r="192" spans="1:14" x14ac:dyDescent="0.3">
      <c r="A192" s="289"/>
      <c r="B192" s="291">
        <v>44652</v>
      </c>
      <c r="C192" s="292">
        <v>130.870698159276</v>
      </c>
      <c r="D192" s="292">
        <v>125.492699989334</v>
      </c>
      <c r="E192" s="292">
        <v>123.004548597633</v>
      </c>
      <c r="F192" s="292">
        <v>115.561871164734</v>
      </c>
      <c r="G192" s="292">
        <v>115.916071850797</v>
      </c>
      <c r="H192" s="292">
        <v>149.120886194962</v>
      </c>
      <c r="I192" s="292">
        <v>128.469768950412</v>
      </c>
      <c r="J192" s="292">
        <v>112.02888157423</v>
      </c>
      <c r="K192" s="292">
        <v>107.184082547092</v>
      </c>
      <c r="L192" s="292">
        <v>113.754046456998</v>
      </c>
      <c r="M192" s="292">
        <v>111.03058595969399</v>
      </c>
      <c r="N192" s="293">
        <v>115.861390550306</v>
      </c>
    </row>
    <row r="193" spans="1:15" x14ac:dyDescent="0.3">
      <c r="A193" s="289"/>
      <c r="B193" s="291">
        <v>44682</v>
      </c>
      <c r="C193" s="292">
        <v>132.943982672809</v>
      </c>
      <c r="D193" s="292">
        <v>127.40626997041799</v>
      </c>
      <c r="E193" s="292">
        <v>125.599880037924</v>
      </c>
      <c r="F193" s="292">
        <v>116.160820410025</v>
      </c>
      <c r="G193" s="292">
        <v>116.91656869221799</v>
      </c>
      <c r="H193" s="292">
        <v>144.71090878900401</v>
      </c>
      <c r="I193" s="292">
        <v>129.07610184309999</v>
      </c>
      <c r="J193" s="292">
        <v>112.920122326737</v>
      </c>
      <c r="K193" s="292">
        <v>109.176868935465</v>
      </c>
      <c r="L193" s="292">
        <v>114.618392729482</v>
      </c>
      <c r="M193" s="292">
        <v>111.35922032744701</v>
      </c>
      <c r="N193" s="293">
        <v>116.555418863344</v>
      </c>
    </row>
    <row r="194" spans="1:15" x14ac:dyDescent="0.3">
      <c r="A194" s="289"/>
      <c r="B194" s="291">
        <v>44713</v>
      </c>
      <c r="C194" s="292">
        <v>133.34265104493801</v>
      </c>
      <c r="D194" s="292">
        <v>128.307146026428</v>
      </c>
      <c r="E194" s="292">
        <v>128.630137714781</v>
      </c>
      <c r="F194" s="292">
        <v>117.488373686478</v>
      </c>
      <c r="G194" s="292">
        <v>117.95901246396301</v>
      </c>
      <c r="H194" s="292">
        <v>144.194459670675</v>
      </c>
      <c r="I194" s="292">
        <v>129.525631940387</v>
      </c>
      <c r="J194" s="292">
        <v>112.726545704118</v>
      </c>
      <c r="K194" s="292">
        <v>108.953066338442</v>
      </c>
      <c r="L194" s="292">
        <v>115.616447299572</v>
      </c>
      <c r="M194" s="292">
        <v>111.81477837385199</v>
      </c>
      <c r="N194" s="293">
        <v>117.21570568023</v>
      </c>
    </row>
    <row r="195" spans="1:15" x14ac:dyDescent="0.3">
      <c r="A195" s="289"/>
      <c r="B195" s="291">
        <v>44743</v>
      </c>
      <c r="C195" s="292">
        <v>133.899782938333</v>
      </c>
      <c r="D195" s="292">
        <v>132.30526778683901</v>
      </c>
      <c r="E195" s="292">
        <v>128.03327495040801</v>
      </c>
      <c r="F195" s="292">
        <v>118.528846613719</v>
      </c>
      <c r="G195" s="292">
        <v>118.413276665864</v>
      </c>
      <c r="H195" s="292">
        <v>142.08361668418101</v>
      </c>
      <c r="I195" s="292">
        <v>130.22787554780899</v>
      </c>
      <c r="J195" s="292">
        <v>113.75389605729301</v>
      </c>
      <c r="K195" s="292">
        <v>110.377506737179</v>
      </c>
      <c r="L195" s="292">
        <v>117.42767476424</v>
      </c>
      <c r="M195" s="292">
        <v>112.882181251107</v>
      </c>
      <c r="N195" s="293">
        <v>118.630976624959</v>
      </c>
    </row>
    <row r="196" spans="1:15" x14ac:dyDescent="0.3">
      <c r="A196" s="289"/>
      <c r="B196" s="291">
        <v>44774</v>
      </c>
      <c r="C196" s="292">
        <v>134.16627868748699</v>
      </c>
      <c r="D196" s="292">
        <v>133.45839272665401</v>
      </c>
      <c r="E196" s="292">
        <v>129.56386873637101</v>
      </c>
      <c r="F196" s="292">
        <v>118.52506243665</v>
      </c>
      <c r="G196" s="292">
        <v>119.319215813057</v>
      </c>
      <c r="H196" s="292">
        <v>141.909533999166</v>
      </c>
      <c r="I196" s="292">
        <v>129.84663435791299</v>
      </c>
      <c r="J196" s="292">
        <v>113.28591310640201</v>
      </c>
      <c r="K196" s="292">
        <v>109.527152436446</v>
      </c>
      <c r="L196" s="292">
        <v>117.23726351890799</v>
      </c>
      <c r="M196" s="292">
        <v>112.494859856042</v>
      </c>
      <c r="N196" s="293">
        <v>118.191515101801</v>
      </c>
    </row>
    <row r="197" spans="1:15" x14ac:dyDescent="0.3">
      <c r="A197" s="289"/>
      <c r="B197" s="291">
        <v>44805</v>
      </c>
      <c r="C197" s="295">
        <v>133.052760173656</v>
      </c>
      <c r="D197" s="295">
        <v>133.85953661388299</v>
      </c>
      <c r="E197" s="295">
        <v>130.274334247262</v>
      </c>
      <c r="F197" s="295">
        <v>118.621153793669</v>
      </c>
      <c r="G197" s="295">
        <v>119.61988658380901</v>
      </c>
      <c r="H197" s="295">
        <v>136.197343155619</v>
      </c>
      <c r="I197" s="295">
        <v>130.322185248588</v>
      </c>
      <c r="J197" s="295">
        <v>113.901354017616</v>
      </c>
      <c r="K197" s="295">
        <v>109.04865672425299</v>
      </c>
      <c r="L197" s="295">
        <v>117.184286703498</v>
      </c>
      <c r="M197" s="295">
        <v>112.35598915257501</v>
      </c>
      <c r="N197" s="296">
        <v>118.14328515856801</v>
      </c>
    </row>
    <row r="198" spans="1:15" x14ac:dyDescent="0.3">
      <c r="A198" s="290"/>
      <c r="B198" s="291">
        <v>44835</v>
      </c>
      <c r="C198" s="297">
        <v>132.18058131178699</v>
      </c>
      <c r="D198" s="297">
        <v>134.27576708181499</v>
      </c>
      <c r="E198" s="297">
        <v>128.12846138284601</v>
      </c>
      <c r="F198" s="297">
        <v>119.157406910695</v>
      </c>
      <c r="G198" s="297">
        <v>120.317883999629</v>
      </c>
      <c r="H198" s="297">
        <v>132.453711295414</v>
      </c>
      <c r="I198" s="297">
        <v>129.66196285841701</v>
      </c>
      <c r="J198" s="297">
        <v>114.028601221467</v>
      </c>
      <c r="K198" s="297">
        <v>109.26665413395099</v>
      </c>
      <c r="L198" s="297">
        <v>117.09708916267201</v>
      </c>
      <c r="M198" s="297">
        <v>112.629247329254</v>
      </c>
      <c r="N198" s="297">
        <v>118.287196418799</v>
      </c>
      <c r="O198" s="264"/>
    </row>
    <row r="199" spans="1:15" x14ac:dyDescent="0.3">
      <c r="A199" s="289"/>
      <c r="B199" s="291">
        <v>44866</v>
      </c>
      <c r="C199" s="295">
        <v>130.73767304609899</v>
      </c>
      <c r="D199" s="295">
        <v>135.76337071528499</v>
      </c>
      <c r="E199" s="295">
        <v>125.37793911238801</v>
      </c>
      <c r="F199" s="295">
        <v>118.857048686344</v>
      </c>
      <c r="G199" s="295">
        <v>120.54362744083301</v>
      </c>
      <c r="H199" s="295">
        <v>132.22323614311901</v>
      </c>
      <c r="I199" s="295">
        <v>127.958533130177</v>
      </c>
      <c r="J199" s="295">
        <v>111.582464574018</v>
      </c>
      <c r="K199" s="295">
        <v>107.52589145447401</v>
      </c>
      <c r="L199" s="295">
        <v>117.111773556941</v>
      </c>
      <c r="M199" s="295">
        <v>111.677155972059</v>
      </c>
      <c r="N199" s="296">
        <v>117.474313218167</v>
      </c>
    </row>
    <row r="200" spans="1:15" x14ac:dyDescent="0.3">
      <c r="A200" s="289"/>
      <c r="B200" s="291">
        <v>44896</v>
      </c>
      <c r="C200" s="295">
        <v>130.273749384339</v>
      </c>
      <c r="D200" s="295">
        <v>133.10589249347899</v>
      </c>
      <c r="E200" s="295">
        <v>126.015440321922</v>
      </c>
      <c r="F200" s="295">
        <v>118.99685005818699</v>
      </c>
      <c r="G200" s="295">
        <v>120.82780471638701</v>
      </c>
      <c r="H200" s="295">
        <v>134.39569825028701</v>
      </c>
      <c r="I200" s="295">
        <v>127.1697558672</v>
      </c>
      <c r="J200" s="295">
        <v>112.92322894128399</v>
      </c>
      <c r="K200" s="295">
        <v>107.431031392045</v>
      </c>
      <c r="L200" s="295">
        <v>117.239221085898</v>
      </c>
      <c r="M200" s="295">
        <v>112.0447046714</v>
      </c>
      <c r="N200" s="296">
        <v>117.786540931573</v>
      </c>
    </row>
    <row r="201" spans="1:15" x14ac:dyDescent="0.3">
      <c r="A201" s="289"/>
      <c r="B201" s="298">
        <v>44927</v>
      </c>
      <c r="C201" s="295">
        <v>133.64830995867899</v>
      </c>
      <c r="D201" s="295">
        <v>133.23675484492</v>
      </c>
      <c r="E201" s="295">
        <v>124.951587792727</v>
      </c>
      <c r="F201" s="295">
        <v>118.461532347887</v>
      </c>
      <c r="G201" s="295">
        <v>122.68609245255401</v>
      </c>
      <c r="H201" s="295">
        <v>134.848127024315</v>
      </c>
      <c r="I201" s="295">
        <v>127.010083792627</v>
      </c>
      <c r="J201" s="295">
        <v>111.659229113544</v>
      </c>
      <c r="K201" s="295">
        <v>105.322948955765</v>
      </c>
      <c r="L201" s="295">
        <v>117.037159470715</v>
      </c>
      <c r="M201" s="295">
        <v>112.14215819596301</v>
      </c>
      <c r="N201" s="296">
        <v>117.469846576976</v>
      </c>
    </row>
    <row r="202" spans="1:15" x14ac:dyDescent="0.3">
      <c r="A202" s="289"/>
      <c r="B202" s="291">
        <v>44958</v>
      </c>
      <c r="C202" s="295">
        <v>134.97201694332301</v>
      </c>
      <c r="D202" s="295">
        <v>130.69918794606301</v>
      </c>
      <c r="E202" s="295">
        <v>124.073817102364</v>
      </c>
      <c r="F202" s="295">
        <v>118.18056253278399</v>
      </c>
      <c r="G202" s="295">
        <v>123.52769082837401</v>
      </c>
      <c r="H202" s="295">
        <v>131.644140807073</v>
      </c>
      <c r="I202" s="295">
        <v>126.336329901236</v>
      </c>
      <c r="J202" s="295">
        <v>110.707514026251</v>
      </c>
      <c r="K202" s="295">
        <v>104.211304094493</v>
      </c>
      <c r="L202" s="295">
        <v>116.983038749253</v>
      </c>
      <c r="M202" s="295">
        <v>111.431158900353</v>
      </c>
      <c r="N202" s="296">
        <v>117.01473300178</v>
      </c>
    </row>
    <row r="203" spans="1:15" x14ac:dyDescent="0.3">
      <c r="A203" s="289"/>
      <c r="B203" s="291">
        <v>44986</v>
      </c>
      <c r="C203" s="295">
        <v>136.254068045298</v>
      </c>
      <c r="D203" s="295">
        <v>129.42878794304801</v>
      </c>
      <c r="E203" s="295">
        <v>123.65604616805901</v>
      </c>
      <c r="F203" s="295">
        <v>118.311643834252</v>
      </c>
      <c r="G203" s="295">
        <v>124.36577995228799</v>
      </c>
      <c r="H203" s="295">
        <v>131.543051232869</v>
      </c>
      <c r="I203" s="295">
        <v>127.133484214398</v>
      </c>
      <c r="J203" s="295">
        <v>110.493662825402</v>
      </c>
      <c r="K203" s="295">
        <v>103.62178184379199</v>
      </c>
      <c r="L203" s="295">
        <v>117.22085043158199</v>
      </c>
      <c r="M203" s="295">
        <v>111.544402348069</v>
      </c>
      <c r="N203" s="296">
        <v>118.17931160397001</v>
      </c>
    </row>
    <row r="204" spans="1:15" x14ac:dyDescent="0.3">
      <c r="A204" s="289"/>
      <c r="B204" s="298">
        <v>45017</v>
      </c>
      <c r="C204" s="295">
        <v>136.46794616664101</v>
      </c>
      <c r="D204" s="295">
        <v>129.73792510012601</v>
      </c>
      <c r="E204" s="295">
        <v>124.560735958545</v>
      </c>
      <c r="F204" s="295">
        <v>117.84526432103399</v>
      </c>
      <c r="G204" s="295">
        <v>124.546509917794</v>
      </c>
      <c r="H204" s="295">
        <v>134.42453606759</v>
      </c>
      <c r="I204" s="295">
        <v>127.53931125265299</v>
      </c>
      <c r="J204" s="295">
        <v>109.738362767594</v>
      </c>
      <c r="K204" s="295">
        <v>102.50814393518699</v>
      </c>
      <c r="L204" s="295">
        <v>116.940756599651</v>
      </c>
      <c r="M204" s="295">
        <v>110.81868708719099</v>
      </c>
      <c r="N204" s="296">
        <v>117.559740758784</v>
      </c>
    </row>
    <row r="205" spans="1:15" x14ac:dyDescent="0.3">
      <c r="A205" s="289"/>
      <c r="B205" s="291">
        <v>45047</v>
      </c>
      <c r="C205" s="295">
        <v>136.78183387881199</v>
      </c>
      <c r="D205" s="295">
        <v>128.38705590552101</v>
      </c>
      <c r="E205" s="295">
        <v>123.722856418468</v>
      </c>
      <c r="F205" s="295">
        <v>117.71457504404999</v>
      </c>
      <c r="G205" s="295">
        <v>124.564764141894</v>
      </c>
      <c r="H205" s="295">
        <v>133.075777101136</v>
      </c>
      <c r="I205" s="295">
        <v>127.76109183360199</v>
      </c>
      <c r="J205" s="295">
        <v>109.054098232808</v>
      </c>
      <c r="K205" s="295">
        <v>101.68694468110201</v>
      </c>
      <c r="L205" s="295">
        <v>116.764309211495</v>
      </c>
      <c r="M205" s="295">
        <v>110.301907067155</v>
      </c>
      <c r="N205" s="296">
        <v>117.33868893379601</v>
      </c>
    </row>
    <row r="206" spans="1:15" x14ac:dyDescent="0.3">
      <c r="A206" s="289"/>
      <c r="B206" s="291">
        <v>45078</v>
      </c>
      <c r="C206" s="295">
        <v>136.25030243847999</v>
      </c>
      <c r="D206" s="295">
        <v>128.68771476322601</v>
      </c>
      <c r="E206" s="295">
        <v>122.244821725573</v>
      </c>
      <c r="F206" s="295">
        <v>117.103711069973</v>
      </c>
      <c r="G206" s="295">
        <v>124.448447153719</v>
      </c>
      <c r="H206" s="295">
        <v>130.17513749310501</v>
      </c>
      <c r="I206" s="295">
        <v>126.94004600974699</v>
      </c>
      <c r="J206" s="295">
        <v>107.91265766493601</v>
      </c>
      <c r="K206" s="295">
        <v>102.070051443843</v>
      </c>
      <c r="L206" s="295">
        <v>116.289019289932</v>
      </c>
      <c r="M206" s="295">
        <v>109.451602431149</v>
      </c>
      <c r="N206" s="296">
        <v>116.77947457427101</v>
      </c>
    </row>
    <row r="207" spans="1:15" x14ac:dyDescent="0.3">
      <c r="A207" s="289"/>
      <c r="B207" s="298">
        <v>45108</v>
      </c>
      <c r="C207" s="295">
        <v>135.52102348475901</v>
      </c>
      <c r="D207" s="295">
        <v>129.17386611085399</v>
      </c>
      <c r="E207" s="295">
        <v>121.591904851062</v>
      </c>
      <c r="F207" s="295">
        <v>116.74601313657899</v>
      </c>
      <c r="G207" s="295">
        <v>124.70386121401</v>
      </c>
      <c r="H207" s="295">
        <v>129.36813609776499</v>
      </c>
      <c r="I207" s="295">
        <v>126.58451602901999</v>
      </c>
      <c r="J207" s="295">
        <v>106.759723116641</v>
      </c>
      <c r="K207" s="295">
        <v>103.061587417989</v>
      </c>
      <c r="L207" s="295">
        <v>115.848592808524</v>
      </c>
      <c r="M207" s="295">
        <v>108.91435556361</v>
      </c>
      <c r="N207" s="296">
        <v>116.01630978903999</v>
      </c>
    </row>
    <row r="208" spans="1:15" x14ac:dyDescent="0.3">
      <c r="A208" s="289"/>
      <c r="B208" s="291">
        <v>45139</v>
      </c>
      <c r="C208" s="295">
        <v>135.13061730621001</v>
      </c>
      <c r="D208" s="295">
        <v>129.404625835334</v>
      </c>
      <c r="E208" s="295">
        <v>120.509723981685</v>
      </c>
      <c r="F208" s="295">
        <v>116.159534879335</v>
      </c>
      <c r="G208" s="295">
        <v>125.642925863578</v>
      </c>
      <c r="H208" s="295">
        <v>127.48353268564399</v>
      </c>
      <c r="I208" s="295">
        <v>125.854862517342</v>
      </c>
      <c r="J208" s="295">
        <v>106.613958099073</v>
      </c>
      <c r="K208" s="295">
        <v>103.390590044161</v>
      </c>
      <c r="L208" s="295">
        <v>116.21044301241299</v>
      </c>
      <c r="M208" s="295">
        <v>108.895138828353</v>
      </c>
      <c r="N208" s="296">
        <v>116.068696934112</v>
      </c>
    </row>
    <row r="209" spans="1:14" x14ac:dyDescent="0.3">
      <c r="A209" s="289"/>
      <c r="B209" s="298">
        <v>45170</v>
      </c>
      <c r="C209" s="295">
        <v>134.90793635939301</v>
      </c>
      <c r="D209" s="295">
        <v>128.275161561662</v>
      </c>
      <c r="E209" s="295">
        <v>120.066614554955</v>
      </c>
      <c r="F209" s="295">
        <v>116.66854273893701</v>
      </c>
      <c r="G209" s="295">
        <v>126.193293126882</v>
      </c>
      <c r="H209" s="295">
        <v>126.41343877754301</v>
      </c>
      <c r="I209" s="295">
        <v>125.203551521397</v>
      </c>
      <c r="J209" s="295">
        <v>107.265677178944</v>
      </c>
      <c r="K209" s="295">
        <v>103.661127796613</v>
      </c>
      <c r="L209" s="295">
        <v>116.048418615519</v>
      </c>
      <c r="M209" s="295">
        <v>109.392697011962</v>
      </c>
      <c r="N209" s="296">
        <v>116.60715740719399</v>
      </c>
    </row>
    <row r="210" spans="1:14" x14ac:dyDescent="0.3">
      <c r="A210" s="289"/>
      <c r="B210" s="299">
        <v>45200</v>
      </c>
      <c r="C210" s="295">
        <v>134.766730423735</v>
      </c>
      <c r="D210" s="295">
        <v>128.39503191320901</v>
      </c>
      <c r="E210" s="295">
        <v>121.623972369133</v>
      </c>
      <c r="F210" s="295">
        <v>117.760705746513</v>
      </c>
      <c r="G210" s="295">
        <v>126.233471912601</v>
      </c>
      <c r="H210" s="295">
        <v>126.834164813475</v>
      </c>
      <c r="I210" s="295">
        <v>125.57801512332</v>
      </c>
      <c r="J210" s="295">
        <v>110.35071371701299</v>
      </c>
      <c r="K210" s="295">
        <v>106.958228143033</v>
      </c>
      <c r="L210" s="295">
        <v>116.992268118678</v>
      </c>
      <c r="M210" s="295">
        <v>111.37161558163299</v>
      </c>
      <c r="N210" s="296">
        <v>118.59283090671499</v>
      </c>
    </row>
    <row r="211" spans="1:14" x14ac:dyDescent="0.3">
      <c r="A211" s="289"/>
      <c r="B211" s="300">
        <v>45231</v>
      </c>
      <c r="C211" s="295">
        <v>134.90997794376599</v>
      </c>
      <c r="D211" s="295">
        <v>127.602544039016</v>
      </c>
      <c r="E211" s="295">
        <v>121.972216096407</v>
      </c>
      <c r="F211" s="295">
        <v>117.318138910538</v>
      </c>
      <c r="G211" s="295">
        <v>126.033456499632</v>
      </c>
      <c r="H211" s="295">
        <v>126.61428896583401</v>
      </c>
      <c r="I211" s="295">
        <v>125.16037787437701</v>
      </c>
      <c r="J211" s="295">
        <v>108.996086896731</v>
      </c>
      <c r="K211" s="295">
        <v>105.12835973974801</v>
      </c>
      <c r="L211" s="295">
        <v>116.35127905710399</v>
      </c>
      <c r="M211" s="295">
        <v>110.538124646246</v>
      </c>
      <c r="N211" s="296">
        <v>117.83035593915901</v>
      </c>
    </row>
    <row r="212" spans="1:14" x14ac:dyDescent="0.3">
      <c r="A212" s="289"/>
      <c r="B212" s="301">
        <v>45261</v>
      </c>
      <c r="C212" s="295">
        <v>135.19423543151501</v>
      </c>
      <c r="D212" s="295">
        <v>127.59506820328799</v>
      </c>
      <c r="E212" s="295">
        <v>121.210376164045</v>
      </c>
      <c r="F212" s="295">
        <v>117.068636426715</v>
      </c>
      <c r="G212" s="295">
        <v>126.02075689028</v>
      </c>
      <c r="H212" s="295">
        <v>126.99903691551</v>
      </c>
      <c r="I212" s="295">
        <v>125.22804095815999</v>
      </c>
      <c r="J212" s="295">
        <v>108.0141618179</v>
      </c>
      <c r="K212" s="295">
        <v>103.96557773125301</v>
      </c>
      <c r="L212" s="295">
        <v>116.036665474213</v>
      </c>
      <c r="M212" s="295">
        <v>110.352767497618</v>
      </c>
      <c r="N212" s="296">
        <v>117.26611051628799</v>
      </c>
    </row>
    <row r="213" spans="1:14" x14ac:dyDescent="0.3">
      <c r="A213" s="289"/>
      <c r="B213" s="300">
        <v>45292</v>
      </c>
      <c r="C213" s="295">
        <v>137.27782076650601</v>
      </c>
      <c r="D213" s="295">
        <v>127.974009796468</v>
      </c>
      <c r="E213" s="295">
        <v>121.107188055864</v>
      </c>
      <c r="F213" s="295">
        <v>116.80108569848601</v>
      </c>
      <c r="G213" s="295">
        <v>127.78977880735199</v>
      </c>
      <c r="H213" s="295">
        <v>126.937537926243</v>
      </c>
      <c r="I213" s="295">
        <v>125.91334549548699</v>
      </c>
      <c r="J213" s="295">
        <v>107.88497896282</v>
      </c>
      <c r="K213" s="295">
        <v>102.976375403213</v>
      </c>
      <c r="L213" s="295">
        <v>115.690538152755</v>
      </c>
      <c r="M213" s="295">
        <v>110.30029197156099</v>
      </c>
      <c r="N213" s="296">
        <v>116.914069766423</v>
      </c>
    </row>
    <row r="214" spans="1:14" x14ac:dyDescent="0.3">
      <c r="A214" s="289"/>
      <c r="B214" s="301">
        <v>45323</v>
      </c>
      <c r="C214" s="295">
        <v>138.13672433240799</v>
      </c>
      <c r="D214" s="295">
        <v>127.90941058015299</v>
      </c>
      <c r="E214" s="295">
        <v>122.051916454609</v>
      </c>
      <c r="F214" s="295">
        <v>117.025105634258</v>
      </c>
      <c r="G214" s="295">
        <v>128.81104990358401</v>
      </c>
      <c r="H214" s="295">
        <v>126.9955995369</v>
      </c>
      <c r="I214" s="295">
        <v>125.68516543547599</v>
      </c>
      <c r="J214" s="295">
        <v>108.16952237729799</v>
      </c>
      <c r="K214" s="295">
        <v>103.653519094087</v>
      </c>
      <c r="L214" s="295">
        <v>116.695335760313</v>
      </c>
      <c r="M214" s="295">
        <v>110.782894908214</v>
      </c>
      <c r="N214" s="296">
        <v>117.612657446779</v>
      </c>
    </row>
    <row r="215" spans="1:14" x14ac:dyDescent="0.3">
      <c r="A215" s="289"/>
      <c r="B215" s="300">
        <v>45352</v>
      </c>
      <c r="C215" s="295">
        <v>138.269796148143</v>
      </c>
      <c r="D215" s="295">
        <v>127.90681206227799</v>
      </c>
      <c r="E215" s="295">
        <v>121.60242542374</v>
      </c>
      <c r="F215" s="295">
        <v>117.19264383273099</v>
      </c>
      <c r="G215" s="295">
        <v>129.46275555193699</v>
      </c>
      <c r="H215" s="295">
        <v>129.47777226712299</v>
      </c>
      <c r="I215" s="295">
        <v>125.418257028824</v>
      </c>
      <c r="J215" s="295">
        <v>107.74504320920801</v>
      </c>
      <c r="K215" s="295">
        <v>102.416536316763</v>
      </c>
      <c r="L215" s="295">
        <v>116.280150269533</v>
      </c>
      <c r="M215" s="295">
        <v>110.436880887885</v>
      </c>
      <c r="N215" s="296">
        <v>117.987398832916</v>
      </c>
    </row>
    <row r="216" spans="1:14" x14ac:dyDescent="0.3">
      <c r="A216" s="289"/>
      <c r="B216" s="301">
        <v>45383</v>
      </c>
      <c r="C216" s="295">
        <v>138.11945997641999</v>
      </c>
      <c r="D216" s="295">
        <v>126.670243573077</v>
      </c>
      <c r="E216" s="295">
        <v>121.823913154132</v>
      </c>
      <c r="F216" s="295">
        <v>117.224871944497</v>
      </c>
      <c r="G216" s="295">
        <v>129.634321922943</v>
      </c>
      <c r="H216" s="295">
        <v>132.50592216506601</v>
      </c>
      <c r="I216" s="295">
        <v>125.266653696384</v>
      </c>
      <c r="J216" s="295">
        <v>107.662069178393</v>
      </c>
      <c r="K216" s="295">
        <v>102.301570017126</v>
      </c>
      <c r="L216" s="295">
        <v>116.63004061671199</v>
      </c>
      <c r="M216" s="295">
        <v>110.681281234986</v>
      </c>
      <c r="N216" s="296">
        <v>119.058982232207</v>
      </c>
    </row>
    <row r="217" spans="1:14" x14ac:dyDescent="0.3">
      <c r="A217" s="289"/>
      <c r="B217" s="300">
        <v>45413</v>
      </c>
      <c r="C217" s="295">
        <v>138.378054937576</v>
      </c>
      <c r="D217" s="295">
        <v>127.000168281635</v>
      </c>
      <c r="E217" s="295">
        <v>121.918926872101</v>
      </c>
      <c r="F217" s="295">
        <v>117.510860899722</v>
      </c>
      <c r="G217" s="295">
        <v>130.15576274434599</v>
      </c>
      <c r="H217" s="295">
        <v>134.71307958409901</v>
      </c>
      <c r="I217" s="295">
        <v>125.99227017568499</v>
      </c>
      <c r="J217" s="295">
        <v>108.33044161847999</v>
      </c>
      <c r="K217" s="295">
        <v>103.975279269379</v>
      </c>
      <c r="L217" s="295">
        <v>116.840676352692</v>
      </c>
      <c r="M217" s="295">
        <v>111.120299457437</v>
      </c>
      <c r="N217" s="296">
        <v>119.255303105827</v>
      </c>
    </row>
    <row r="218" spans="1:14" x14ac:dyDescent="0.3">
      <c r="A218" s="289"/>
      <c r="B218" s="301">
        <v>45444</v>
      </c>
      <c r="C218" s="295">
        <v>139.04080545211099</v>
      </c>
      <c r="D218" s="295">
        <v>127.142408499347</v>
      </c>
      <c r="E218" s="295">
        <v>124.010123489362</v>
      </c>
      <c r="F218" s="295">
        <v>119.319410052248</v>
      </c>
      <c r="G218" s="295">
        <v>130.88535897515499</v>
      </c>
      <c r="H218" s="295">
        <v>138.16262581761501</v>
      </c>
      <c r="I218" s="295">
        <v>127.841337038576</v>
      </c>
      <c r="J218" s="295">
        <v>112.52660592497899</v>
      </c>
      <c r="K218" s="295">
        <v>108.48653666061701</v>
      </c>
      <c r="L218" s="295">
        <v>119.161214804626</v>
      </c>
      <c r="M218" s="295">
        <v>114.396679708823</v>
      </c>
      <c r="N218" s="296">
        <v>122.110774294593</v>
      </c>
    </row>
    <row r="219" spans="1:14" x14ac:dyDescent="0.3">
      <c r="A219" s="289"/>
      <c r="B219" s="300">
        <v>45474</v>
      </c>
      <c r="C219" s="295">
        <v>139.19458826225599</v>
      </c>
      <c r="D219" s="295">
        <v>127.282168586078</v>
      </c>
      <c r="E219" s="295">
        <v>124.475148471745</v>
      </c>
      <c r="F219" s="295">
        <v>119.417562297478</v>
      </c>
      <c r="G219" s="295">
        <v>131.19121654342399</v>
      </c>
      <c r="H219" s="295">
        <v>138.82094891083</v>
      </c>
      <c r="I219" s="295">
        <v>127.756089244598</v>
      </c>
      <c r="J219" s="295">
        <v>113.102891413348</v>
      </c>
      <c r="K219" s="295">
        <v>108.674881476037</v>
      </c>
      <c r="L219" s="295">
        <v>119.29092060814099</v>
      </c>
      <c r="M219" s="295">
        <v>114.552901711921</v>
      </c>
      <c r="N219" s="296">
        <v>122.93925926941</v>
      </c>
    </row>
    <row r="220" spans="1:14" x14ac:dyDescent="0.3">
      <c r="A220" s="289"/>
      <c r="B220" s="301">
        <v>45505</v>
      </c>
      <c r="C220" s="295">
        <v>139.548687313671</v>
      </c>
      <c r="D220" s="295">
        <v>127.70939183473</v>
      </c>
      <c r="E220" s="295">
        <v>124.86257528572401</v>
      </c>
      <c r="F220" s="295">
        <v>120.53262050938601</v>
      </c>
      <c r="G220" s="295">
        <v>131.927437675958</v>
      </c>
      <c r="H220" s="295">
        <v>141.74432946211101</v>
      </c>
      <c r="I220" s="295">
        <v>129.05389019259999</v>
      </c>
      <c r="J220" s="295">
        <v>116.626086356513</v>
      </c>
      <c r="K220" s="295">
        <v>112.01786556133899</v>
      </c>
      <c r="L220" s="295">
        <v>120.80770960276401</v>
      </c>
      <c r="M220" s="295">
        <v>116.576979347959</v>
      </c>
      <c r="N220" s="296">
        <v>124.668464335889</v>
      </c>
    </row>
    <row r="221" spans="1:14" x14ac:dyDescent="0.3">
      <c r="A221" s="289"/>
      <c r="B221" s="300">
        <v>45536</v>
      </c>
      <c r="C221" s="295">
        <v>140.39405635420499</v>
      </c>
      <c r="D221" s="295">
        <v>131.378123035724</v>
      </c>
      <c r="E221" s="295">
        <v>126.0301786814</v>
      </c>
      <c r="F221" s="295">
        <v>121.589619709792</v>
      </c>
      <c r="G221" s="295">
        <v>132.061733853367</v>
      </c>
      <c r="H221" s="295">
        <v>147.147965406743</v>
      </c>
      <c r="I221" s="295">
        <v>130.189677038459</v>
      </c>
      <c r="J221" s="295">
        <v>118.69354180230999</v>
      </c>
      <c r="K221" s="295">
        <v>115.403480569358</v>
      </c>
      <c r="L221" s="295">
        <v>122.0052389733</v>
      </c>
      <c r="M221" s="295">
        <v>117.929724954026</v>
      </c>
      <c r="N221" s="296">
        <v>125.64614364508699</v>
      </c>
    </row>
    <row r="222" spans="1:14" x14ac:dyDescent="0.3">
      <c r="A222" s="289"/>
      <c r="B222" s="301">
        <v>45566</v>
      </c>
      <c r="C222" s="302">
        <v>139.823035216373</v>
      </c>
      <c r="D222" s="302">
        <v>131.64010821008301</v>
      </c>
      <c r="E222" s="302">
        <v>126.999941971358</v>
      </c>
      <c r="F222" s="302">
        <v>121.917278689488</v>
      </c>
      <c r="G222" s="302">
        <v>132.52366853394599</v>
      </c>
      <c r="H222" s="302">
        <v>151.090240143171</v>
      </c>
      <c r="I222" s="302">
        <v>130.317266956521</v>
      </c>
      <c r="J222" s="302">
        <v>118.839859137953</v>
      </c>
      <c r="K222" s="302">
        <v>116.81825298293001</v>
      </c>
      <c r="L222" s="302">
        <v>122.482371721014</v>
      </c>
      <c r="M222" s="302">
        <v>118.06393258330699</v>
      </c>
      <c r="N222" s="302">
        <v>125.925859566296</v>
      </c>
    </row>
    <row r="223" spans="1:14" x14ac:dyDescent="0.3">
      <c r="B223" s="303" t="s">
        <v>111</v>
      </c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85"/>
      <c r="N223" s="285"/>
    </row>
    <row r="224" spans="1:14" x14ac:dyDescent="0.3">
      <c r="B224" s="303"/>
      <c r="C224" s="285"/>
      <c r="D224" s="285"/>
      <c r="E224" s="285"/>
      <c r="F224" s="285"/>
      <c r="G224" s="285"/>
      <c r="H224" s="285"/>
      <c r="I224" s="285"/>
      <c r="J224" s="285"/>
      <c r="K224" s="285"/>
      <c r="L224" s="285"/>
      <c r="M224" s="285"/>
      <c r="N224" s="285"/>
    </row>
    <row r="225" spans="2:14" ht="18" customHeight="1" x14ac:dyDescent="0.3">
      <c r="B225" s="285"/>
      <c r="C225" s="285"/>
      <c r="D225" s="285"/>
      <c r="E225" s="285"/>
      <c r="F225" s="285"/>
      <c r="G225" s="285"/>
      <c r="H225" s="285"/>
      <c r="I225" s="285"/>
      <c r="J225" s="285"/>
      <c r="K225" s="285"/>
      <c r="L225" s="285"/>
      <c r="M225" s="285"/>
      <c r="N225" s="285"/>
    </row>
    <row r="226" spans="2:14" ht="18.75" hidden="1" customHeight="1" x14ac:dyDescent="0.3">
      <c r="B226" s="304"/>
      <c r="C226" s="305"/>
      <c r="D226" s="305"/>
      <c r="E226" s="305"/>
      <c r="F226" s="305"/>
      <c r="G226" s="305"/>
      <c r="H226" s="305"/>
      <c r="I226" s="305"/>
      <c r="J226" s="305"/>
      <c r="K226" s="305"/>
      <c r="L226" s="305"/>
      <c r="M226" s="305"/>
      <c r="N226" s="305"/>
    </row>
    <row r="227" spans="2:14" ht="14.25" hidden="1" customHeight="1" x14ac:dyDescent="0.3">
      <c r="B227" s="304"/>
      <c r="C227" s="305"/>
      <c r="D227" s="305"/>
      <c r="E227" s="305"/>
      <c r="F227" s="305"/>
      <c r="G227" s="305"/>
      <c r="H227" s="305"/>
      <c r="I227" s="305"/>
      <c r="J227" s="305"/>
      <c r="K227" s="305"/>
      <c r="L227" s="305"/>
      <c r="M227" s="305"/>
      <c r="N227" s="305"/>
    </row>
    <row r="228" spans="2:14" ht="17.25" hidden="1" customHeight="1" x14ac:dyDescent="0.3">
      <c r="B228" s="304"/>
      <c r="C228" s="305"/>
      <c r="D228" s="305"/>
      <c r="E228" s="305"/>
      <c r="F228" s="305"/>
      <c r="G228" s="305"/>
      <c r="H228" s="305"/>
      <c r="I228" s="305"/>
      <c r="J228" s="305"/>
      <c r="K228" s="305"/>
      <c r="L228" s="305"/>
      <c r="M228" s="305"/>
      <c r="N228" s="305"/>
    </row>
    <row r="229" spans="2:14" ht="12" hidden="1" customHeight="1" x14ac:dyDescent="0.3">
      <c r="B229" s="304"/>
      <c r="C229" s="305"/>
      <c r="D229" s="305"/>
      <c r="E229" s="305"/>
      <c r="F229" s="305"/>
      <c r="G229" s="305"/>
      <c r="H229" s="305"/>
      <c r="I229" s="305"/>
      <c r="J229" s="305"/>
      <c r="K229" s="305"/>
      <c r="L229" s="305"/>
      <c r="M229" s="305"/>
      <c r="N229" s="305"/>
    </row>
    <row r="230" spans="2:14" ht="18" hidden="1" customHeight="1" x14ac:dyDescent="0.3">
      <c r="B230" s="304"/>
      <c r="C230" s="305"/>
      <c r="D230" s="305"/>
      <c r="E230" s="305"/>
      <c r="F230" s="305"/>
      <c r="G230" s="305"/>
      <c r="H230" s="305"/>
      <c r="I230" s="305"/>
      <c r="J230" s="305"/>
      <c r="K230" s="305"/>
      <c r="L230" s="305"/>
      <c r="M230" s="305"/>
      <c r="N230" s="305"/>
    </row>
    <row r="231" spans="2:14" ht="21" hidden="1" customHeight="1" x14ac:dyDescent="0.3">
      <c r="B231" s="304"/>
      <c r="C231" s="305"/>
      <c r="D231" s="305"/>
      <c r="E231" s="305"/>
      <c r="F231" s="305"/>
      <c r="G231" s="305"/>
      <c r="H231" s="305"/>
      <c r="I231" s="305"/>
      <c r="J231" s="305"/>
      <c r="K231" s="305"/>
      <c r="L231" s="305"/>
      <c r="M231" s="305"/>
      <c r="N231" s="305"/>
    </row>
    <row r="232" spans="2:14" ht="25.5" hidden="1" customHeight="1" x14ac:dyDescent="0.3">
      <c r="B232" s="304"/>
      <c r="C232" s="305"/>
      <c r="D232" s="305"/>
      <c r="E232" s="305"/>
      <c r="F232" s="305"/>
      <c r="G232" s="305"/>
      <c r="H232" s="305"/>
      <c r="I232" s="305"/>
      <c r="J232" s="305"/>
      <c r="K232" s="305"/>
      <c r="L232" s="305"/>
      <c r="M232" s="305"/>
      <c r="N232" s="305"/>
    </row>
    <row r="233" spans="2:14" ht="19.5" hidden="1" customHeight="1" x14ac:dyDescent="0.3">
      <c r="B233" s="304"/>
      <c r="C233" s="305"/>
      <c r="D233" s="305"/>
      <c r="E233" s="305"/>
      <c r="F233" s="305"/>
      <c r="G233" s="305"/>
      <c r="H233" s="305"/>
      <c r="I233" s="305"/>
      <c r="J233" s="305"/>
      <c r="K233" s="305"/>
      <c r="L233" s="305"/>
      <c r="M233" s="305"/>
      <c r="N233" s="305"/>
    </row>
    <row r="234" spans="2:14" ht="12" hidden="1" customHeight="1" x14ac:dyDescent="0.3">
      <c r="B234" s="304"/>
      <c r="C234" s="305"/>
      <c r="D234" s="305"/>
      <c r="E234" s="305"/>
      <c r="F234" s="305"/>
      <c r="G234" s="305"/>
      <c r="H234" s="305"/>
      <c r="I234" s="305"/>
      <c r="J234" s="305"/>
      <c r="K234" s="305"/>
      <c r="L234" s="305"/>
      <c r="M234" s="305"/>
      <c r="N234" s="305"/>
    </row>
    <row r="235" spans="2:14" ht="18.75" hidden="1" customHeight="1" x14ac:dyDescent="0.3">
      <c r="B235" s="304"/>
      <c r="C235" s="305"/>
      <c r="D235" s="305"/>
      <c r="E235" s="305"/>
      <c r="F235" s="305"/>
      <c r="G235" s="305"/>
      <c r="H235" s="305"/>
      <c r="I235" s="305"/>
      <c r="J235" s="305"/>
      <c r="K235" s="305"/>
      <c r="L235" s="305"/>
      <c r="M235" s="305"/>
      <c r="N235" s="305"/>
    </row>
    <row r="236" spans="2:14" ht="17.25" hidden="1" customHeight="1" x14ac:dyDescent="0.3">
      <c r="B236" s="304"/>
      <c r="C236" s="305"/>
      <c r="D236" s="305"/>
      <c r="E236" s="305"/>
      <c r="F236" s="305"/>
      <c r="G236" s="305"/>
      <c r="H236" s="305"/>
      <c r="I236" s="305"/>
      <c r="J236" s="305"/>
      <c r="K236" s="305"/>
      <c r="L236" s="305"/>
      <c r="M236" s="305"/>
      <c r="N236" s="305"/>
    </row>
    <row r="237" spans="2:14" ht="21.75" hidden="1" customHeight="1" x14ac:dyDescent="0.3">
      <c r="B237" s="304"/>
      <c r="C237" s="305"/>
      <c r="D237" s="305"/>
      <c r="E237" s="305"/>
      <c r="F237" s="305"/>
      <c r="G237" s="305"/>
      <c r="H237" s="305"/>
      <c r="I237" s="305"/>
      <c r="J237" s="305"/>
      <c r="K237" s="305"/>
      <c r="L237" s="305"/>
      <c r="M237" s="305"/>
      <c r="N237" s="305"/>
    </row>
    <row r="238" spans="2:14" ht="8.25" hidden="1" customHeight="1" x14ac:dyDescent="0.3">
      <c r="B238" s="304"/>
      <c r="C238" s="305"/>
      <c r="D238" s="305"/>
      <c r="E238" s="305"/>
      <c r="F238" s="305"/>
      <c r="G238" s="305"/>
      <c r="H238" s="305"/>
      <c r="I238" s="305"/>
      <c r="J238" s="305"/>
      <c r="K238" s="305"/>
      <c r="L238" s="305"/>
      <c r="M238" s="305"/>
      <c r="N238" s="305"/>
    </row>
    <row r="239" spans="2:14" ht="21.75" hidden="1" customHeight="1" x14ac:dyDescent="0.3">
      <c r="B239" s="304"/>
      <c r="C239" s="305"/>
      <c r="D239" s="305"/>
      <c r="E239" s="305"/>
      <c r="F239" s="305"/>
      <c r="G239" s="305"/>
      <c r="H239" s="305"/>
      <c r="I239" s="305"/>
      <c r="J239" s="305"/>
      <c r="K239" s="305"/>
      <c r="L239" s="305"/>
      <c r="M239" s="305"/>
      <c r="N239" s="305"/>
    </row>
    <row r="240" spans="2:14" ht="10.5" hidden="1" customHeight="1" x14ac:dyDescent="0.3">
      <c r="B240" s="304"/>
      <c r="C240" s="305"/>
      <c r="D240" s="305"/>
      <c r="E240" s="305"/>
      <c r="F240" s="305"/>
      <c r="G240" s="305"/>
      <c r="H240" s="305"/>
      <c r="I240" s="305"/>
      <c r="J240" s="305"/>
      <c r="K240" s="305"/>
      <c r="L240" s="305"/>
      <c r="M240" s="305"/>
      <c r="N240" s="305"/>
    </row>
    <row r="241" spans="2:14" ht="11.25" hidden="1" customHeight="1" x14ac:dyDescent="0.3">
      <c r="B241" s="304"/>
      <c r="C241" s="305"/>
      <c r="D241" s="305"/>
      <c r="E241" s="305"/>
      <c r="F241" s="305"/>
      <c r="G241" s="305"/>
      <c r="H241" s="305"/>
      <c r="I241" s="305"/>
      <c r="J241" s="305"/>
      <c r="K241" s="305"/>
      <c r="L241" s="305"/>
      <c r="M241" s="305"/>
      <c r="N241" s="305"/>
    </row>
    <row r="242" spans="2:14" ht="32.25" hidden="1" customHeight="1" x14ac:dyDescent="0.3">
      <c r="B242" s="304"/>
      <c r="C242" s="305"/>
      <c r="D242" s="305"/>
      <c r="E242" s="305"/>
      <c r="F242" s="305"/>
      <c r="G242" s="305"/>
      <c r="H242" s="305"/>
      <c r="I242" s="305"/>
      <c r="J242" s="305"/>
      <c r="K242" s="305"/>
      <c r="L242" s="305"/>
      <c r="M242" s="305"/>
      <c r="N242" s="305"/>
    </row>
    <row r="243" spans="2:14" ht="26.25" hidden="1" customHeight="1" x14ac:dyDescent="0.3">
      <c r="B243" s="304"/>
      <c r="C243" s="305"/>
      <c r="D243" s="305"/>
      <c r="E243" s="305"/>
      <c r="F243" s="305"/>
      <c r="G243" s="305"/>
      <c r="H243" s="305"/>
      <c r="I243" s="305"/>
      <c r="J243" s="305"/>
      <c r="K243" s="305"/>
      <c r="L243" s="305"/>
      <c r="M243" s="305"/>
      <c r="N243" s="305"/>
    </row>
    <row r="244" spans="2:14" ht="12" hidden="1" customHeight="1" x14ac:dyDescent="0.3">
      <c r="B244" s="304"/>
      <c r="C244" s="305"/>
      <c r="D244" s="305"/>
      <c r="E244" s="305"/>
      <c r="F244" s="305"/>
      <c r="G244" s="305"/>
      <c r="H244" s="305"/>
      <c r="I244" s="305"/>
      <c r="J244" s="305"/>
      <c r="K244" s="305"/>
      <c r="L244" s="305"/>
      <c r="M244" s="305"/>
      <c r="N244" s="305"/>
    </row>
    <row r="245" spans="2:14" hidden="1" x14ac:dyDescent="0.3">
      <c r="B245" s="304"/>
      <c r="C245" s="305"/>
      <c r="D245" s="305"/>
      <c r="E245" s="305"/>
      <c r="F245" s="305"/>
      <c r="G245" s="305"/>
      <c r="H245" s="305"/>
      <c r="I245" s="305"/>
      <c r="J245" s="305"/>
      <c r="K245" s="305"/>
      <c r="L245" s="305"/>
      <c r="M245" s="305"/>
      <c r="N245" s="305"/>
    </row>
    <row r="246" spans="2:14" ht="18.75" hidden="1" customHeight="1" x14ac:dyDescent="0.3">
      <c r="B246" s="304"/>
      <c r="C246" s="305"/>
      <c r="D246" s="305"/>
      <c r="E246" s="305"/>
      <c r="F246" s="305"/>
      <c r="G246" s="305"/>
      <c r="H246" s="305"/>
      <c r="I246" s="305"/>
      <c r="J246" s="305"/>
      <c r="K246" s="305"/>
      <c r="L246" s="305"/>
      <c r="M246" s="305"/>
      <c r="N246" s="305"/>
    </row>
    <row r="247" spans="2:14" ht="8.25" hidden="1" customHeight="1" x14ac:dyDescent="0.3">
      <c r="B247" s="304"/>
      <c r="C247" s="305"/>
      <c r="D247" s="305"/>
      <c r="E247" s="305"/>
      <c r="F247" s="305"/>
      <c r="G247" s="305"/>
      <c r="H247" s="305"/>
      <c r="I247" s="305"/>
      <c r="J247" s="305"/>
      <c r="K247" s="305"/>
      <c r="L247" s="305"/>
      <c r="M247" s="305"/>
      <c r="N247" s="305"/>
    </row>
  </sheetData>
  <sheetProtection algorithmName="SHA-512" hashValue="sMzEQOkOgyW8GzTmHbo7Zr0LDBiKJXx08nrBSsQ68+mVkJ2onxF+6efJfXUyVN6XMfeCjI1cSJSi8HmalREZaQ==" saltValue="ZbD/qz62Ouoj2So92SB1pQ==" spinCount="100000" sheet="1" objects="1" scenarios="1"/>
  <mergeCells count="1">
    <mergeCell ref="B1:B4"/>
  </mergeCells>
  <hyperlinks>
    <hyperlink ref="O4" location="Contenido!A1" tooltip="Regresar a contenido" display="Regresar" xr:uid="{F0349A09-449D-4ABE-B421-B892E2DB42AF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</sheetPr>
  <dimension ref="A1:O166"/>
  <sheetViews>
    <sheetView zoomScaleNormal="100" workbookViewId="0"/>
  </sheetViews>
  <sheetFormatPr baseColWidth="10" defaultColWidth="0" defaultRowHeight="16.5" zeroHeight="1" x14ac:dyDescent="0.3"/>
  <cols>
    <col min="1" max="1" width="13.77734375" style="284" customWidth="1"/>
    <col min="2" max="2" width="29.6640625" style="284" customWidth="1"/>
    <col min="3" max="14" width="17" style="284" customWidth="1"/>
    <col min="15" max="15" width="15.77734375" style="289" customWidth="1"/>
    <col min="16" max="16384" width="9.44140625" style="287" hidden="1"/>
  </cols>
  <sheetData>
    <row r="1" spans="1:15" s="1" customFormat="1" ht="18" customHeight="1" x14ac:dyDescent="0.2">
      <c r="B1" s="37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2.15" customHeight="1" x14ac:dyDescent="0.2">
      <c r="B2" s="375"/>
      <c r="C2" s="3" t="s">
        <v>0</v>
      </c>
    </row>
    <row r="3" spans="1:15" s="1" customFormat="1" ht="22.15" customHeight="1" x14ac:dyDescent="0.2">
      <c r="B3" s="375"/>
      <c r="C3" s="3" t="s">
        <v>1</v>
      </c>
      <c r="G3" s="2"/>
      <c r="H3" s="2"/>
      <c r="I3" s="2"/>
      <c r="J3" s="2"/>
      <c r="K3" s="2"/>
      <c r="L3" s="2"/>
      <c r="M3" s="2"/>
      <c r="N3" s="2"/>
      <c r="O3" s="2"/>
    </row>
    <row r="4" spans="1:15" s="1" customFormat="1" ht="18" customHeight="1" x14ac:dyDescent="0.3">
      <c r="A4" s="237"/>
      <c r="B4" s="380"/>
      <c r="C4" s="19" t="s">
        <v>112</v>
      </c>
      <c r="D4" s="18"/>
      <c r="E4" s="18"/>
      <c r="F4" s="18"/>
      <c r="G4" s="18"/>
      <c r="H4" s="18"/>
      <c r="I4" s="18"/>
      <c r="J4" s="283"/>
      <c r="K4" s="18"/>
      <c r="L4" s="18"/>
      <c r="M4" s="18"/>
      <c r="N4" s="238"/>
      <c r="O4" s="306" t="s">
        <v>26</v>
      </c>
    </row>
    <row r="5" spans="1:15" ht="11.1" customHeight="1" x14ac:dyDescent="0.3"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6"/>
      <c r="O5" s="307"/>
    </row>
    <row r="6" spans="1:15" s="1" customFormat="1" ht="18" customHeight="1" collapsed="1" x14ac:dyDescent="0.2">
      <c r="B6" s="24" t="s">
        <v>113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8" customHeight="1" x14ac:dyDescent="0.3"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308"/>
    </row>
    <row r="8" spans="1:15" ht="120" customHeight="1" x14ac:dyDescent="0.3">
      <c r="A8" s="289"/>
      <c r="B8" s="256" t="s">
        <v>114</v>
      </c>
      <c r="C8" s="256" t="s">
        <v>96</v>
      </c>
      <c r="D8" s="256" t="s">
        <v>97</v>
      </c>
      <c r="E8" s="256" t="s">
        <v>98</v>
      </c>
      <c r="F8" s="256" t="s">
        <v>99</v>
      </c>
      <c r="G8" s="256" t="s">
        <v>100</v>
      </c>
      <c r="H8" s="256" t="s">
        <v>101</v>
      </c>
      <c r="I8" s="256" t="s">
        <v>102</v>
      </c>
      <c r="J8" s="256" t="s">
        <v>103</v>
      </c>
      <c r="K8" s="256" t="s">
        <v>104</v>
      </c>
      <c r="L8" s="256" t="s">
        <v>105</v>
      </c>
      <c r="M8" s="256" t="s">
        <v>106</v>
      </c>
      <c r="N8" s="256" t="s">
        <v>107</v>
      </c>
      <c r="O8" s="250"/>
    </row>
    <row r="9" spans="1:15" x14ac:dyDescent="0.3">
      <c r="A9" s="290"/>
      <c r="B9" s="291">
        <v>39083</v>
      </c>
      <c r="C9" s="309">
        <v>75.803227565022993</v>
      </c>
      <c r="D9" s="309">
        <v>82.435826662986003</v>
      </c>
      <c r="E9" s="309">
        <f>('INPP base dic 2003'!$E9/'INPP base dic 2003'!$E$74)*100</f>
        <v>70.880554762920752</v>
      </c>
      <c r="F9" s="309">
        <f>('INPP base dic 2003'!$F9/'INPP base dic 2003'!$F$74)*100</f>
        <v>66.35085808550366</v>
      </c>
      <c r="G9" s="309">
        <v>82.218995445844996</v>
      </c>
      <c r="H9" s="309">
        <v>59.172853319367</v>
      </c>
      <c r="I9" s="309">
        <f>('INPP base dic 2003'!$I9/'INPP base dic 2003'!$I$74)*100</f>
        <v>80.804292186392459</v>
      </c>
      <c r="J9" s="309">
        <f>('INPP base dic 2003'!$J9/'INPP base dic 2003'!$J$74)*100</f>
        <v>72.406963413526952</v>
      </c>
      <c r="K9" s="309">
        <f>('INPP base dic 2003'!$K9/'INPP base dic 2003'!$K$74)*100</f>
        <v>100.01010941917166</v>
      </c>
      <c r="L9" s="309">
        <f>('INPP base dic 2003'!$L9/'INPP base dic 2003'!$L$74)*100</f>
        <v>72.8177562498051</v>
      </c>
      <c r="M9" s="309">
        <f>('INPP base dic 2003'!$M9/'INPP base dic 2003'!$M$74)*100</f>
        <v>80.38580042791483</v>
      </c>
      <c r="N9" s="310">
        <v>63.328663491173998</v>
      </c>
      <c r="O9" s="250"/>
    </row>
    <row r="10" spans="1:15" x14ac:dyDescent="0.3">
      <c r="A10" s="290"/>
      <c r="B10" s="291">
        <v>39114</v>
      </c>
      <c r="C10" s="309">
        <v>76.123287590933003</v>
      </c>
      <c r="D10" s="309">
        <v>82.796025393319994</v>
      </c>
      <c r="E10" s="309">
        <f>('INPP base dic 2003'!$E10/'INPP base dic 2003'!$E$74)*100</f>
        <v>70.877825702515125</v>
      </c>
      <c r="F10" s="309">
        <f>('INPP base dic 2003'!$F10/'INPP base dic 2003'!$F$74)*100</f>
        <v>66.287689841998997</v>
      </c>
      <c r="G10" s="309">
        <v>82.899551918098993</v>
      </c>
      <c r="H10" s="309">
        <v>59.441177770901</v>
      </c>
      <c r="I10" s="309">
        <f>('INPP base dic 2003'!$I10/'INPP base dic 2003'!$I$74)*100</f>
        <v>81.2590481357377</v>
      </c>
      <c r="J10" s="309">
        <f>('INPP base dic 2003'!$J10/'INPP base dic 2003'!$J$74)*100</f>
        <v>72.816852520851867</v>
      </c>
      <c r="K10" s="309">
        <f>('INPP base dic 2003'!$K10/'INPP base dic 2003'!$K$74)*100</f>
        <v>99.573519047751077</v>
      </c>
      <c r="L10" s="309">
        <f>('INPP base dic 2003'!$L10/'INPP base dic 2003'!$L$74)*100</f>
        <v>73.390842747886154</v>
      </c>
      <c r="M10" s="309">
        <f>('INPP base dic 2003'!$M10/'INPP base dic 2003'!$M$74)*100</f>
        <v>80.724326442178409</v>
      </c>
      <c r="N10" s="310">
        <v>64.113757355000999</v>
      </c>
      <c r="O10" s="250"/>
    </row>
    <row r="11" spans="1:15" x14ac:dyDescent="0.3">
      <c r="A11" s="290"/>
      <c r="B11" s="291">
        <v>39142</v>
      </c>
      <c r="C11" s="309">
        <v>76.393521422332995</v>
      </c>
      <c r="D11" s="309">
        <v>82.971294507313999</v>
      </c>
      <c r="E11" s="309">
        <f>('INPP base dic 2003'!$E11/'INPP base dic 2003'!$E$74)*100</f>
        <v>71.502189753308613</v>
      </c>
      <c r="F11" s="309">
        <f>('INPP base dic 2003'!$F11/'INPP base dic 2003'!$F$74)*100</f>
        <v>67.153313018875863</v>
      </c>
      <c r="G11" s="309">
        <v>83.900585953255998</v>
      </c>
      <c r="H11" s="309">
        <v>60.453941036636998</v>
      </c>
      <c r="I11" s="309">
        <f>('INPP base dic 2003'!$I11/'INPP base dic 2003'!$I$74)*100</f>
        <v>81.030859977052543</v>
      </c>
      <c r="J11" s="309">
        <f>('INPP base dic 2003'!$J11/'INPP base dic 2003'!$J$74)*100</f>
        <v>74.595666666963538</v>
      </c>
      <c r="K11" s="309">
        <f>('INPP base dic 2003'!$K11/'INPP base dic 2003'!$K$74)*100</f>
        <v>99.70883490043164</v>
      </c>
      <c r="L11" s="309">
        <f>('INPP base dic 2003'!$L11/'INPP base dic 2003'!$L$74)*100</f>
        <v>73.738195639834075</v>
      </c>
      <c r="M11" s="309">
        <f>('INPP base dic 2003'!$M11/'INPP base dic 2003'!$M$74)*100</f>
        <v>81.130707880006455</v>
      </c>
      <c r="N11" s="310">
        <v>64.743065284392998</v>
      </c>
      <c r="O11" s="250"/>
    </row>
    <row r="12" spans="1:15" x14ac:dyDescent="0.3">
      <c r="A12" s="290"/>
      <c r="B12" s="291">
        <v>39173</v>
      </c>
      <c r="C12" s="309">
        <v>77.000228614304007</v>
      </c>
      <c r="D12" s="309">
        <v>82.758763455700006</v>
      </c>
      <c r="E12" s="309">
        <f>('INPP base dic 2003'!$E12/'INPP base dic 2003'!$E$74)*100</f>
        <v>71.721638269184638</v>
      </c>
      <c r="F12" s="309">
        <f>('INPP base dic 2003'!$F12/'INPP base dic 2003'!$F$74)*100</f>
        <v>67.702948665310416</v>
      </c>
      <c r="G12" s="309">
        <v>83.904986102861002</v>
      </c>
      <c r="H12" s="309">
        <v>63.701721153420998</v>
      </c>
      <c r="I12" s="309">
        <f>('INPP base dic 2003'!$I12/'INPP base dic 2003'!$I$74)*100</f>
        <v>81.101744609410744</v>
      </c>
      <c r="J12" s="309">
        <f>('INPP base dic 2003'!$J12/'INPP base dic 2003'!$J$74)*100</f>
        <v>74.291412624333191</v>
      </c>
      <c r="K12" s="309">
        <f>('INPP base dic 2003'!$K12/'INPP base dic 2003'!$K$74)*100</f>
        <v>99.476586956277984</v>
      </c>
      <c r="L12" s="309">
        <f>('INPP base dic 2003'!$L12/'INPP base dic 2003'!$L$74)*100</f>
        <v>74.790583238733603</v>
      </c>
      <c r="M12" s="309">
        <f>('INPP base dic 2003'!$M12/'INPP base dic 2003'!$M$74)*100</f>
        <v>80.704741897671838</v>
      </c>
      <c r="N12" s="310">
        <v>64.819837489492997</v>
      </c>
      <c r="O12" s="250"/>
    </row>
    <row r="13" spans="1:15" x14ac:dyDescent="0.3">
      <c r="A13" s="290"/>
      <c r="B13" s="291">
        <v>39203</v>
      </c>
      <c r="C13" s="309">
        <v>77.307978639216998</v>
      </c>
      <c r="D13" s="309">
        <v>82.859508694452003</v>
      </c>
      <c r="E13" s="309">
        <f>('INPP base dic 2003'!$E13/'INPP base dic 2003'!$E$74)*100</f>
        <v>71.796015700470733</v>
      </c>
      <c r="F13" s="309">
        <f>('INPP base dic 2003'!$F13/'INPP base dic 2003'!$F$74)*100</f>
        <v>70.037875794230459</v>
      </c>
      <c r="G13" s="309">
        <v>83.597708988771998</v>
      </c>
      <c r="H13" s="309">
        <v>65.738130298898</v>
      </c>
      <c r="I13" s="309">
        <f>('INPP base dic 2003'!$I13/'INPP base dic 2003'!$I$74)*100</f>
        <v>82.492968675601233</v>
      </c>
      <c r="J13" s="309">
        <f>('INPP base dic 2003'!$J13/'INPP base dic 2003'!$J$74)*100</f>
        <v>73.812241831018625</v>
      </c>
      <c r="K13" s="309">
        <f>('INPP base dic 2003'!$K13/'INPP base dic 2003'!$K$74)*100</f>
        <v>98.733819923380779</v>
      </c>
      <c r="L13" s="309">
        <f>('INPP base dic 2003'!$L13/'INPP base dic 2003'!$L$74)*100</f>
        <v>75.764440830203199</v>
      </c>
      <c r="M13" s="309">
        <f>('INPP base dic 2003'!$M13/'INPP base dic 2003'!$M$74)*100</f>
        <v>80.386752868095584</v>
      </c>
      <c r="N13" s="310">
        <v>64.370411880077995</v>
      </c>
      <c r="O13" s="250"/>
    </row>
    <row r="14" spans="1:15" x14ac:dyDescent="0.3">
      <c r="A14" s="290"/>
      <c r="B14" s="291">
        <v>39234</v>
      </c>
      <c r="C14" s="309">
        <v>77.232360061666995</v>
      </c>
      <c r="D14" s="309">
        <v>82.871929340326005</v>
      </c>
      <c r="E14" s="309">
        <f>('INPP base dic 2003'!$E14/'INPP base dic 2003'!$E$74)*100</f>
        <v>72.171566620137526</v>
      </c>
      <c r="F14" s="309">
        <f>('INPP base dic 2003'!$F14/'INPP base dic 2003'!$F$74)*100</f>
        <v>69.916104414503522</v>
      </c>
      <c r="G14" s="309">
        <v>83.528039953358004</v>
      </c>
      <c r="H14" s="309">
        <v>65.510955731566995</v>
      </c>
      <c r="I14" s="309">
        <f>('INPP base dic 2003'!$I14/'INPP base dic 2003'!$I$74)*100</f>
        <v>82.178808673451485</v>
      </c>
      <c r="J14" s="309">
        <f>('INPP base dic 2003'!$J14/'INPP base dic 2003'!$J$74)*100</f>
        <v>74.201584400850876</v>
      </c>
      <c r="K14" s="309">
        <f>('INPP base dic 2003'!$K14/'INPP base dic 2003'!$K$74)*100</f>
        <v>98.606029685038393</v>
      </c>
      <c r="L14" s="309">
        <f>('INPP base dic 2003'!$L14/'INPP base dic 2003'!$L$74)*100</f>
        <v>75.881368874006355</v>
      </c>
      <c r="M14" s="309">
        <f>('INPP base dic 2003'!$M14/'INPP base dic 2003'!$M$74)*100</f>
        <v>80.514450079986659</v>
      </c>
      <c r="N14" s="310">
        <v>64.311011487811996</v>
      </c>
      <c r="O14" s="250"/>
    </row>
    <row r="15" spans="1:15" x14ac:dyDescent="0.3">
      <c r="A15" s="290"/>
      <c r="B15" s="291">
        <v>39264</v>
      </c>
      <c r="C15" s="309">
        <v>77.099294812799997</v>
      </c>
      <c r="D15" s="309">
        <v>83.078940104885007</v>
      </c>
      <c r="E15" s="309">
        <f>('INPP base dic 2003'!$E15/'INPP base dic 2003'!$E$74)*100</f>
        <v>72.324863759357186</v>
      </c>
      <c r="F15" s="309">
        <f>('INPP base dic 2003'!$F15/'INPP base dic 2003'!$F$74)*100</f>
        <v>69.200420594215387</v>
      </c>
      <c r="G15" s="309">
        <v>83.679111756466</v>
      </c>
      <c r="H15" s="309">
        <v>66.216625233380995</v>
      </c>
      <c r="I15" s="309">
        <f>('INPP base dic 2003'!$I15/'INPP base dic 2003'!$I$74)*100</f>
        <v>82.530357009934093</v>
      </c>
      <c r="J15" s="309">
        <f>('INPP base dic 2003'!$J15/'INPP base dic 2003'!$J$74)*100</f>
        <v>74.09252686280368</v>
      </c>
      <c r="K15" s="309">
        <f>('INPP base dic 2003'!$K15/'INPP base dic 2003'!$K$74)*100</f>
        <v>98.858149153210704</v>
      </c>
      <c r="L15" s="309">
        <f>('INPP base dic 2003'!$L15/'INPP base dic 2003'!$L$74)*100</f>
        <v>77.007255263139314</v>
      </c>
      <c r="M15" s="309">
        <f>('INPP base dic 2003'!$M15/'INPP base dic 2003'!$M$74)*100</f>
        <v>80.690940286617803</v>
      </c>
      <c r="N15" s="310">
        <v>64.293639674979005</v>
      </c>
      <c r="O15" s="250"/>
    </row>
    <row r="16" spans="1:15" x14ac:dyDescent="0.3">
      <c r="A16" s="290"/>
      <c r="B16" s="291">
        <v>39295</v>
      </c>
      <c r="C16" s="309">
        <v>77.350770547443005</v>
      </c>
      <c r="D16" s="309">
        <v>83.470190449903001</v>
      </c>
      <c r="E16" s="309">
        <f>('INPP base dic 2003'!$E16/'INPP base dic 2003'!$E$74)*100</f>
        <v>72.774099190081017</v>
      </c>
      <c r="F16" s="309">
        <f>('INPP base dic 2003'!$F16/'INPP base dic 2003'!$F$74)*100</f>
        <v>69.667167254591831</v>
      </c>
      <c r="G16" s="309">
        <v>83.469371291957003</v>
      </c>
      <c r="H16" s="309">
        <v>65.548704798892999</v>
      </c>
      <c r="I16" s="309">
        <f>('INPP base dic 2003'!$I16/'INPP base dic 2003'!$I$74)*100</f>
        <v>82.61361206715587</v>
      </c>
      <c r="J16" s="309">
        <f>('INPP base dic 2003'!$J16/'INPP base dic 2003'!$J$74)*100</f>
        <v>75.04350881839072</v>
      </c>
      <c r="K16" s="309">
        <f>('INPP base dic 2003'!$K16/'INPP base dic 2003'!$K$74)*100</f>
        <v>98.964128444350393</v>
      </c>
      <c r="L16" s="309">
        <f>('INPP base dic 2003'!$L16/'INPP base dic 2003'!$L$74)*100</f>
        <v>77.246511148195566</v>
      </c>
      <c r="M16" s="309">
        <f>('INPP base dic 2003'!$M16/'INPP base dic 2003'!$M$74)*100</f>
        <v>81.509651906436332</v>
      </c>
      <c r="N16" s="310">
        <v>64.785654244886999</v>
      </c>
      <c r="O16" s="250"/>
    </row>
    <row r="17" spans="1:15" x14ac:dyDescent="0.3">
      <c r="A17" s="290"/>
      <c r="B17" s="291">
        <v>39326</v>
      </c>
      <c r="C17" s="309">
        <v>77.886548686053999</v>
      </c>
      <c r="D17" s="309">
        <v>83.644079492133997</v>
      </c>
      <c r="E17" s="309">
        <f>('INPP base dic 2003'!$E17/'INPP base dic 2003'!$E$74)*100</f>
        <v>73.343492606289658</v>
      </c>
      <c r="F17" s="309">
        <f>('INPP base dic 2003'!$F17/'INPP base dic 2003'!$F$74)*100</f>
        <v>70.180298683772349</v>
      </c>
      <c r="G17" s="309">
        <v>83.440036961256993</v>
      </c>
      <c r="H17" s="309">
        <v>66.515557036800004</v>
      </c>
      <c r="I17" s="309">
        <f>('INPP base dic 2003'!$I17/'INPP base dic 2003'!$I$74)*100</f>
        <v>82.576266032723993</v>
      </c>
      <c r="J17" s="309">
        <f>('INPP base dic 2003'!$J17/'INPP base dic 2003'!$J$74)*100</f>
        <v>75.17159781708007</v>
      </c>
      <c r="K17" s="309">
        <f>('INPP base dic 2003'!$K17/'INPP base dic 2003'!$K$74)*100</f>
        <v>99.023304132811816</v>
      </c>
      <c r="L17" s="309">
        <f>('INPP base dic 2003'!$L17/'INPP base dic 2003'!$L$74)*100</f>
        <v>77.38871995189686</v>
      </c>
      <c r="M17" s="309">
        <f>('INPP base dic 2003'!$M17/'INPP base dic 2003'!$M$74)*100</f>
        <v>81.643982057088778</v>
      </c>
      <c r="N17" s="310">
        <v>65.369571308489995</v>
      </c>
      <c r="O17" s="250"/>
    </row>
    <row r="18" spans="1:15" x14ac:dyDescent="0.3">
      <c r="A18" s="290"/>
      <c r="B18" s="291">
        <v>39356</v>
      </c>
      <c r="C18" s="309">
        <v>77.928754403756002</v>
      </c>
      <c r="D18" s="309">
        <v>83.524703284571004</v>
      </c>
      <c r="E18" s="309">
        <f>('INPP base dic 2003'!$E18/'INPP base dic 2003'!$E$74)*100</f>
        <v>73.453261333041567</v>
      </c>
      <c r="F18" s="309">
        <f>('INPP base dic 2003'!$F18/'INPP base dic 2003'!$F$74)*100</f>
        <v>70.243165312395305</v>
      </c>
      <c r="G18" s="309">
        <v>83.395302106938004</v>
      </c>
      <c r="H18" s="309">
        <v>67.331072923715993</v>
      </c>
      <c r="I18" s="309">
        <f>('INPP base dic 2003'!$I18/'INPP base dic 2003'!$I$74)*100</f>
        <v>82.536855084285023</v>
      </c>
      <c r="J18" s="309">
        <f>('INPP base dic 2003'!$J18/'INPP base dic 2003'!$J$74)*100</f>
        <v>74.222594688815235</v>
      </c>
      <c r="K18" s="309">
        <f>('INPP base dic 2003'!$K18/'INPP base dic 2003'!$K$74)*100</f>
        <v>98.640231223722978</v>
      </c>
      <c r="L18" s="309">
        <f>('INPP base dic 2003'!$L18/'INPP base dic 2003'!$L$74)*100</f>
        <v>77.879210477402395</v>
      </c>
      <c r="M18" s="309">
        <f>('INPP base dic 2003'!$M18/'INPP base dic 2003'!$M$74)*100</f>
        <v>81.02043842295322</v>
      </c>
      <c r="N18" s="310">
        <v>66.075091061921995</v>
      </c>
      <c r="O18" s="250"/>
    </row>
    <row r="19" spans="1:15" x14ac:dyDescent="0.3">
      <c r="A19" s="290"/>
      <c r="B19" s="291">
        <v>39387</v>
      </c>
      <c r="C19" s="309">
        <v>77.710105338437003</v>
      </c>
      <c r="D19" s="309">
        <v>84.042920231851994</v>
      </c>
      <c r="E19" s="309">
        <f>('INPP base dic 2003'!$E19/'INPP base dic 2003'!$E$74)*100</f>
        <v>73.72992858920469</v>
      </c>
      <c r="F19" s="309">
        <f>('INPP base dic 2003'!$F19/'INPP base dic 2003'!$F$74)*100</f>
        <v>70.591684612989766</v>
      </c>
      <c r="G19" s="309">
        <v>83.826516768236999</v>
      </c>
      <c r="H19" s="309">
        <v>66.726747764812998</v>
      </c>
      <c r="I19" s="309">
        <f>('INPP base dic 2003'!$I19/'INPP base dic 2003'!$I$74)*100</f>
        <v>82.65979074264223</v>
      </c>
      <c r="J19" s="309">
        <f>('INPP base dic 2003'!$J19/'INPP base dic 2003'!$J$74)*100</f>
        <v>74.382514944024834</v>
      </c>
      <c r="K19" s="309">
        <f>('INPP base dic 2003'!$K19/'INPP base dic 2003'!$K$74)*100</f>
        <v>98.528363960076987</v>
      </c>
      <c r="L19" s="309">
        <f>('INPP base dic 2003'!$L19/'INPP base dic 2003'!$L$74)*100</f>
        <v>78.087573965634249</v>
      </c>
      <c r="M19" s="309">
        <f>('INPP base dic 2003'!$M19/'INPP base dic 2003'!$M$74)*100</f>
        <v>81.195468660705487</v>
      </c>
      <c r="N19" s="310">
        <v>66.885962454468995</v>
      </c>
      <c r="O19" s="250"/>
    </row>
    <row r="20" spans="1:15" x14ac:dyDescent="0.3">
      <c r="A20" s="290"/>
      <c r="B20" s="291">
        <v>39417</v>
      </c>
      <c r="C20" s="309">
        <v>77.647382952407</v>
      </c>
      <c r="D20" s="309">
        <v>84.062241236543997</v>
      </c>
      <c r="E20" s="309">
        <f>('INPP base dic 2003'!$E20/'INPP base dic 2003'!$E$74)*100</f>
        <v>74.159820544047221</v>
      </c>
      <c r="F20" s="309">
        <f>('INPP base dic 2003'!$F20/'INPP base dic 2003'!$F$74)*100</f>
        <v>70.874447271202783</v>
      </c>
      <c r="G20" s="309">
        <v>84.387535842885001</v>
      </c>
      <c r="H20" s="309">
        <v>65.800365247732998</v>
      </c>
      <c r="I20" s="309">
        <f>('INPP base dic 2003'!$I20/'INPP base dic 2003'!$I$74)*100</f>
        <v>82.581348762656077</v>
      </c>
      <c r="J20" s="309">
        <f>('INPP base dic 2003'!$J20/'INPP base dic 2003'!$J$74)*100</f>
        <v>74.349479038722123</v>
      </c>
      <c r="K20" s="309">
        <f>('INPP base dic 2003'!$K20/'INPP base dic 2003'!$K$74)*100</f>
        <v>98.542980242940018</v>
      </c>
      <c r="L20" s="309">
        <f>('INPP base dic 2003'!$L20/'INPP base dic 2003'!$L$74)*100</f>
        <v>77.99029636940945</v>
      </c>
      <c r="M20" s="309">
        <f>('INPP base dic 2003'!$M20/'INPP base dic 2003'!$M$74)*100</f>
        <v>81.305377084233115</v>
      </c>
      <c r="N20" s="310">
        <v>66.748108713925006</v>
      </c>
      <c r="O20" s="250"/>
    </row>
    <row r="21" spans="1:15" x14ac:dyDescent="0.3">
      <c r="A21" s="290"/>
      <c r="B21" s="291">
        <v>39448</v>
      </c>
      <c r="C21" s="309">
        <v>78.765248280996005</v>
      </c>
      <c r="D21" s="309">
        <v>84.136765111786005</v>
      </c>
      <c r="E21" s="309">
        <f>('INPP base dic 2003'!$E21/'INPP base dic 2003'!$E$74)*100</f>
        <v>74.781963363908034</v>
      </c>
      <c r="F21" s="309">
        <f>('INPP base dic 2003'!$F21/'INPP base dic 2003'!$F$74)*100</f>
        <v>71.099320689846195</v>
      </c>
      <c r="G21" s="309">
        <v>85.783116625964993</v>
      </c>
      <c r="H21" s="309">
        <v>67.626603910259007</v>
      </c>
      <c r="I21" s="309">
        <f>('INPP base dic 2003'!$I21/'INPP base dic 2003'!$I$74)*100</f>
        <v>82.421114281794004</v>
      </c>
      <c r="J21" s="309">
        <f>('INPP base dic 2003'!$J21/'INPP base dic 2003'!$J$74)*100</f>
        <v>74.699543026823008</v>
      </c>
      <c r="K21" s="309">
        <f>('INPP base dic 2003'!$K21/'INPP base dic 2003'!$K$74)*100</f>
        <v>98.632227530115571</v>
      </c>
      <c r="L21" s="309">
        <f>('INPP base dic 2003'!$L21/'INPP base dic 2003'!$L$74)*100</f>
        <v>79.043468913788089</v>
      </c>
      <c r="M21" s="309">
        <f>('INPP base dic 2003'!$M21/'INPP base dic 2003'!$M$74)*100</f>
        <v>81.944596680857416</v>
      </c>
      <c r="N21" s="310">
        <v>67.097226113757003</v>
      </c>
      <c r="O21" s="250"/>
    </row>
    <row r="22" spans="1:15" x14ac:dyDescent="0.3">
      <c r="A22" s="290"/>
      <c r="B22" s="291">
        <v>39479</v>
      </c>
      <c r="C22" s="309">
        <v>80.813397970607994</v>
      </c>
      <c r="D22" s="309">
        <v>84.131244824730999</v>
      </c>
      <c r="E22" s="309">
        <f>('INPP base dic 2003'!$E22/'INPP base dic 2003'!$E$74)*100</f>
        <v>75.463778497049972</v>
      </c>
      <c r="F22" s="309">
        <f>('INPP base dic 2003'!$F22/'INPP base dic 2003'!$F$74)*100</f>
        <v>71.369909782875254</v>
      </c>
      <c r="G22" s="309">
        <v>86.649946098167007</v>
      </c>
      <c r="H22" s="309">
        <v>72.420055297282005</v>
      </c>
      <c r="I22" s="309">
        <f>('INPP base dic 2003'!$I22/'INPP base dic 2003'!$I$74)*100</f>
        <v>83.825568143260426</v>
      </c>
      <c r="J22" s="309">
        <f>('INPP base dic 2003'!$J22/'INPP base dic 2003'!$J$74)*100</f>
        <v>74.736012651215717</v>
      </c>
      <c r="K22" s="309">
        <f>('INPP base dic 2003'!$K22/'INPP base dic 2003'!$K$74)*100</f>
        <v>98.265233116330052</v>
      </c>
      <c r="L22" s="309">
        <f>('INPP base dic 2003'!$L22/'INPP base dic 2003'!$L$74)*100</f>
        <v>81.096657408796887</v>
      </c>
      <c r="M22" s="309">
        <f>('INPP base dic 2003'!$M22/'INPP base dic 2003'!$M$74)*100</f>
        <v>81.735363175559399</v>
      </c>
      <c r="N22" s="310">
        <v>69.257495096666005</v>
      </c>
      <c r="O22" s="250"/>
    </row>
    <row r="23" spans="1:15" x14ac:dyDescent="0.3">
      <c r="A23" s="290"/>
      <c r="B23" s="291">
        <v>39508</v>
      </c>
      <c r="C23" s="309">
        <v>81.960572825379998</v>
      </c>
      <c r="D23" s="309">
        <v>84.612199834391006</v>
      </c>
      <c r="E23" s="309">
        <f>('INPP base dic 2003'!$E23/'INPP base dic 2003'!$E$74)*100</f>
        <v>76.710199779169841</v>
      </c>
      <c r="F23" s="309">
        <f>('INPP base dic 2003'!$F23/'INPP base dic 2003'!$F$74)*100</f>
        <v>71.591005314741267</v>
      </c>
      <c r="G23" s="309">
        <v>86.902221342192007</v>
      </c>
      <c r="H23" s="309">
        <v>78.157573449142006</v>
      </c>
      <c r="I23" s="309">
        <f>('INPP base dic 2003'!$I23/'INPP base dic 2003'!$I$74)*100</f>
        <v>85.071851796980226</v>
      </c>
      <c r="J23" s="309">
        <f>('INPP base dic 2003'!$J23/'INPP base dic 2003'!$J$74)*100</f>
        <v>74.874322050375923</v>
      </c>
      <c r="K23" s="309">
        <f>('INPP base dic 2003'!$K23/'INPP base dic 2003'!$K$74)*100</f>
        <v>98.971507522130594</v>
      </c>
      <c r="L23" s="309">
        <f>('INPP base dic 2003'!$L23/'INPP base dic 2003'!$L$74)*100</f>
        <v>81.692550045249845</v>
      </c>
      <c r="M23" s="309">
        <f>('INPP base dic 2003'!$M23/'INPP base dic 2003'!$M$74)*100</f>
        <v>82.007812288589349</v>
      </c>
      <c r="N23" s="310">
        <v>70.184365368450997</v>
      </c>
      <c r="O23" s="250"/>
    </row>
    <row r="24" spans="1:15" x14ac:dyDescent="0.3">
      <c r="A24" s="290"/>
      <c r="B24" s="291">
        <v>39539</v>
      </c>
      <c r="C24" s="309">
        <v>83.744350588827999</v>
      </c>
      <c r="D24" s="309">
        <v>85.044162296438998</v>
      </c>
      <c r="E24" s="309">
        <f>('INPP base dic 2003'!$E24/'INPP base dic 2003'!$E$74)*100</f>
        <v>77.379357240505541</v>
      </c>
      <c r="F24" s="309">
        <f>('INPP base dic 2003'!$F24/'INPP base dic 2003'!$F$74)*100</f>
        <v>72.67524514731204</v>
      </c>
      <c r="G24" s="309">
        <v>87.254233310599005</v>
      </c>
      <c r="H24" s="309">
        <v>81.967848677251993</v>
      </c>
      <c r="I24" s="309">
        <f>('INPP base dic 2003'!$I24/'INPP base dic 2003'!$I$74)*100</f>
        <v>87.974444072057651</v>
      </c>
      <c r="J24" s="309">
        <f>('INPP base dic 2003'!$J24/'INPP base dic 2003'!$J$74)*100</f>
        <v>74.252507376408147</v>
      </c>
      <c r="K24" s="309">
        <f>('INPP base dic 2003'!$K24/'INPP base dic 2003'!$K$74)*100</f>
        <v>98.490993639817873</v>
      </c>
      <c r="L24" s="309">
        <f>('INPP base dic 2003'!$L24/'INPP base dic 2003'!$L$74)*100</f>
        <v>81.410977598115892</v>
      </c>
      <c r="M24" s="309">
        <f>('INPP base dic 2003'!$M24/'INPP base dic 2003'!$M$74)*100</f>
        <v>81.765162912350746</v>
      </c>
      <c r="N24" s="310">
        <v>68.908938077892998</v>
      </c>
      <c r="O24" s="250"/>
    </row>
    <row r="25" spans="1:15" x14ac:dyDescent="0.3">
      <c r="A25" s="290"/>
      <c r="B25" s="291">
        <v>39569</v>
      </c>
      <c r="C25" s="309">
        <v>85.524611209135003</v>
      </c>
      <c r="D25" s="309">
        <v>85.317416505658002</v>
      </c>
      <c r="E25" s="309">
        <f>('INPP base dic 2003'!$E25/'INPP base dic 2003'!$E$74)*100</f>
        <v>77.872638350434954</v>
      </c>
      <c r="F25" s="309">
        <f>('INPP base dic 2003'!$F25/'INPP base dic 2003'!$F$74)*100</f>
        <v>73.603294998191956</v>
      </c>
      <c r="G25" s="309">
        <v>87.419238920789994</v>
      </c>
      <c r="H25" s="309">
        <v>85.113604287749993</v>
      </c>
      <c r="I25" s="309">
        <f>('INPP base dic 2003'!$I25/'INPP base dic 2003'!$I$74)*100</f>
        <v>91.164472622931044</v>
      </c>
      <c r="J25" s="309">
        <f>('INPP base dic 2003'!$J25/'INPP base dic 2003'!$J$74)*100</f>
        <v>74.172664224319732</v>
      </c>
      <c r="K25" s="309">
        <f>('INPP base dic 2003'!$K25/'INPP base dic 2003'!$K$74)*100</f>
        <v>98.23908954104698</v>
      </c>
      <c r="L25" s="309">
        <f>('INPP base dic 2003'!$L25/'INPP base dic 2003'!$L$74)*100</f>
        <v>81.590618821633441</v>
      </c>
      <c r="M25" s="309">
        <f>('INPP base dic 2003'!$M25/'INPP base dic 2003'!$M$74)*100</f>
        <v>81.947872082273221</v>
      </c>
      <c r="N25" s="310">
        <v>68.624824880918993</v>
      </c>
      <c r="O25" s="250"/>
    </row>
    <row r="26" spans="1:15" x14ac:dyDescent="0.3">
      <c r="A26" s="290"/>
      <c r="B26" s="291">
        <v>39600</v>
      </c>
      <c r="C26" s="309">
        <v>86.609649868399998</v>
      </c>
      <c r="D26" s="309">
        <v>85.458873861441006</v>
      </c>
      <c r="E26" s="309">
        <f>('INPP base dic 2003'!$E26/'INPP base dic 2003'!$E$74)*100</f>
        <v>78.907786899164748</v>
      </c>
      <c r="F26" s="309">
        <f>('INPP base dic 2003'!$F26/'INPP base dic 2003'!$F$74)*100</f>
        <v>73.62944432271442</v>
      </c>
      <c r="G26" s="309">
        <v>87.004891499644003</v>
      </c>
      <c r="H26" s="309">
        <v>88.227392219611005</v>
      </c>
      <c r="I26" s="309">
        <f>('INPP base dic 2003'!$I26/'INPP base dic 2003'!$I$74)*100</f>
        <v>93.701098216031738</v>
      </c>
      <c r="J26" s="309">
        <f>('INPP base dic 2003'!$J26/'INPP base dic 2003'!$J$74)*100</f>
        <v>74.564059804236493</v>
      </c>
      <c r="K26" s="309">
        <f>('INPP base dic 2003'!$K26/'INPP base dic 2003'!$K$74)*100</f>
        <v>98.003114635822428</v>
      </c>
      <c r="L26" s="309">
        <f>('INPP base dic 2003'!$L26/'INPP base dic 2003'!$L$74)*100</f>
        <v>80.700449180211436</v>
      </c>
      <c r="M26" s="309">
        <f>('INPP base dic 2003'!$M26/'INPP base dic 2003'!$M$74)*100</f>
        <v>81.637793992013528</v>
      </c>
      <c r="N26" s="310">
        <v>68.750350238162</v>
      </c>
      <c r="O26" s="250"/>
    </row>
    <row r="27" spans="1:15" x14ac:dyDescent="0.3">
      <c r="A27" s="290"/>
      <c r="B27" s="291">
        <v>39630</v>
      </c>
      <c r="C27" s="309">
        <v>87.373456120707999</v>
      </c>
      <c r="D27" s="309">
        <v>85.947419265801997</v>
      </c>
      <c r="E27" s="309">
        <f>('INPP base dic 2003'!$E27/'INPP base dic 2003'!$E$74)*100</f>
        <v>81.050564323041257</v>
      </c>
      <c r="F27" s="309">
        <f>('INPP base dic 2003'!$F27/'INPP base dic 2003'!$F$74)*100</f>
        <v>73.57909451692521</v>
      </c>
      <c r="G27" s="309">
        <v>87.962657397018006</v>
      </c>
      <c r="H27" s="309">
        <v>91.810152798702006</v>
      </c>
      <c r="I27" s="309">
        <f>('INPP base dic 2003'!$I27/'INPP base dic 2003'!$I$74)*100</f>
        <v>95.793824151516432</v>
      </c>
      <c r="J27" s="309">
        <f>('INPP base dic 2003'!$J27/'INPP base dic 2003'!$J$74)*100</f>
        <v>75.229443084057905</v>
      </c>
      <c r="K27" s="309">
        <f>('INPP base dic 2003'!$K27/'INPP base dic 2003'!$K$74)*100</f>
        <v>97.805085375092261</v>
      </c>
      <c r="L27" s="309">
        <f>('INPP base dic 2003'!$L27/'INPP base dic 2003'!$L$74)*100</f>
        <v>81.299140020743451</v>
      </c>
      <c r="M27" s="309">
        <f>('INPP base dic 2003'!$M27/'INPP base dic 2003'!$M$74)*100</f>
        <v>81.880597657281257</v>
      </c>
      <c r="N27" s="310">
        <v>69.200336228634995</v>
      </c>
      <c r="O27" s="250"/>
    </row>
    <row r="28" spans="1:15" x14ac:dyDescent="0.3">
      <c r="A28" s="290"/>
      <c r="B28" s="291">
        <v>39661</v>
      </c>
      <c r="C28" s="309">
        <v>87.782030915687997</v>
      </c>
      <c r="D28" s="309">
        <v>85.883245928788</v>
      </c>
      <c r="E28" s="309">
        <f>('INPP base dic 2003'!$E28/'INPP base dic 2003'!$E$74)*100</f>
        <v>81.915414434643779</v>
      </c>
      <c r="F28" s="309">
        <f>('INPP base dic 2003'!$F28/'INPP base dic 2003'!$F$74)*100</f>
        <v>73.797228198179383</v>
      </c>
      <c r="G28" s="309">
        <v>88.676214991310005</v>
      </c>
      <c r="H28" s="309">
        <v>90.418878614643006</v>
      </c>
      <c r="I28" s="309">
        <f>('INPP base dic 2003'!$I28/'INPP base dic 2003'!$I$74)*100</f>
        <v>96.468445677931129</v>
      </c>
      <c r="J28" s="309">
        <f>('INPP base dic 2003'!$J28/'INPP base dic 2003'!$J$74)*100</f>
        <v>74.705442119272561</v>
      </c>
      <c r="K28" s="309">
        <f>('INPP base dic 2003'!$K28/'INPP base dic 2003'!$K$74)*100</f>
        <v>97.194897752627185</v>
      </c>
      <c r="L28" s="309">
        <f>('INPP base dic 2003'!$L28/'INPP base dic 2003'!$L$74)*100</f>
        <v>80.968441862724291</v>
      </c>
      <c r="M28" s="309">
        <f>('INPP base dic 2003'!$M28/'INPP base dic 2003'!$M$74)*100</f>
        <v>81.405035596883877</v>
      </c>
      <c r="N28" s="310">
        <v>67.706920706079998</v>
      </c>
      <c r="O28" s="250"/>
    </row>
    <row r="29" spans="1:15" x14ac:dyDescent="0.3">
      <c r="A29" s="290"/>
      <c r="B29" s="291">
        <v>39692</v>
      </c>
      <c r="C29" s="309">
        <v>87.723411863324003</v>
      </c>
      <c r="D29" s="309">
        <v>86.046784432791</v>
      </c>
      <c r="E29" s="309">
        <f>('INPP base dic 2003'!$E29/'INPP base dic 2003'!$E$74)*100</f>
        <v>83.111028870275902</v>
      </c>
      <c r="F29" s="309">
        <f>('INPP base dic 2003'!$F29/'INPP base dic 2003'!$F$74)*100</f>
        <v>74.950015216508987</v>
      </c>
      <c r="G29" s="309">
        <v>89.017959943970993</v>
      </c>
      <c r="H29" s="309">
        <v>89.496236996126001</v>
      </c>
      <c r="I29" s="309">
        <f>('INPP base dic 2003'!$I29/'INPP base dic 2003'!$I$74)*100</f>
        <v>96.256689469108238</v>
      </c>
      <c r="J29" s="309">
        <f>('INPP base dic 2003'!$J29/'INPP base dic 2003'!$J$74)*100</f>
        <v>76.439921051928266</v>
      </c>
      <c r="K29" s="309">
        <f>('INPP base dic 2003'!$K29/'INPP base dic 2003'!$K$74)*100</f>
        <v>97.432019675172839</v>
      </c>
      <c r="L29" s="309">
        <f>('INPP base dic 2003'!$L29/'INPP base dic 2003'!$L$74)*100</f>
        <v>80.629202761490276</v>
      </c>
      <c r="M29" s="309">
        <f>('INPP base dic 2003'!$M29/'INPP base dic 2003'!$M$74)*100</f>
        <v>83.054659373627032</v>
      </c>
      <c r="N29" s="310">
        <v>68.305968058280001</v>
      </c>
      <c r="O29" s="250"/>
    </row>
    <row r="30" spans="1:15" x14ac:dyDescent="0.3">
      <c r="A30" s="290"/>
      <c r="B30" s="291">
        <v>39722</v>
      </c>
      <c r="C30" s="309">
        <v>88.107952846833996</v>
      </c>
      <c r="D30" s="309">
        <v>88.782776704388993</v>
      </c>
      <c r="E30" s="309">
        <f>('INPP base dic 2003'!$E30/'INPP base dic 2003'!$E$74)*100</f>
        <v>84.423775984571719</v>
      </c>
      <c r="F30" s="309">
        <f>('INPP base dic 2003'!$F30/'INPP base dic 2003'!$F$74)*100</f>
        <v>78.491447345319173</v>
      </c>
      <c r="G30" s="309">
        <v>90.101130105089993</v>
      </c>
      <c r="H30" s="309">
        <v>89.393532326465007</v>
      </c>
      <c r="I30" s="309">
        <f>('INPP base dic 2003'!$I30/'INPP base dic 2003'!$I$74)*100</f>
        <v>97.27441362517061</v>
      </c>
      <c r="J30" s="309">
        <f>('INPP base dic 2003'!$J30/'INPP base dic 2003'!$J$74)*100</f>
        <v>83.647904352556665</v>
      </c>
      <c r="K30" s="309">
        <f>('INPP base dic 2003'!$K30/'INPP base dic 2003'!$K$74)*100</f>
        <v>100.53895968775477</v>
      </c>
      <c r="L30" s="309">
        <f>('INPP base dic 2003'!$L30/'INPP base dic 2003'!$L$74)*100</f>
        <v>84.627718147793445</v>
      </c>
      <c r="M30" s="309">
        <f>('INPP base dic 2003'!$M30/'INPP base dic 2003'!$M$74)*100</f>
        <v>89.292887928699685</v>
      </c>
      <c r="N30" s="310">
        <v>71.798823199775995</v>
      </c>
      <c r="O30" s="250"/>
    </row>
    <row r="31" spans="1:15" x14ac:dyDescent="0.3">
      <c r="A31" s="290"/>
      <c r="B31" s="291">
        <v>39753</v>
      </c>
      <c r="C31" s="309">
        <v>88.701763847286003</v>
      </c>
      <c r="D31" s="309">
        <v>89.817830527186999</v>
      </c>
      <c r="E31" s="309">
        <f>('INPP base dic 2003'!$E31/'INPP base dic 2003'!$E$74)*100</f>
        <v>84.75472158775753</v>
      </c>
      <c r="F31" s="309">
        <f>('INPP base dic 2003'!$F31/'INPP base dic 2003'!$F$74)*100</f>
        <v>78.858971643485802</v>
      </c>
      <c r="G31" s="309">
        <v>90.830088223000004</v>
      </c>
      <c r="H31" s="309">
        <v>86.378028002326005</v>
      </c>
      <c r="I31" s="309">
        <f>('INPP base dic 2003'!$I31/'INPP base dic 2003'!$I$74)*100</f>
        <v>96.568770366014306</v>
      </c>
      <c r="J31" s="309">
        <f>('INPP base dic 2003'!$J31/'INPP base dic 2003'!$J$74)*100</f>
        <v>85.94610168797405</v>
      </c>
      <c r="K31" s="309">
        <f>('INPP base dic 2003'!$K31/'INPP base dic 2003'!$K$74)*100</f>
        <v>101.59662036610828</v>
      </c>
      <c r="L31" s="309">
        <f>('INPP base dic 2003'!$L31/'INPP base dic 2003'!$L$74)*100</f>
        <v>85.1331224594026</v>
      </c>
      <c r="M31" s="309">
        <f>('INPP base dic 2003'!$M31/'INPP base dic 2003'!$M$74)*100</f>
        <v>89.424515279832292</v>
      </c>
      <c r="N31" s="310">
        <v>73.116839450827001</v>
      </c>
      <c r="O31" s="250"/>
    </row>
    <row r="32" spans="1:15" x14ac:dyDescent="0.3">
      <c r="A32" s="290"/>
      <c r="B32" s="291">
        <v>39783</v>
      </c>
      <c r="C32" s="309">
        <v>87.807237108205001</v>
      </c>
      <c r="D32" s="309">
        <v>90.362268837979997</v>
      </c>
      <c r="E32" s="309">
        <f>('INPP base dic 2003'!$E32/'INPP base dic 2003'!$E$74)*100</f>
        <v>84.410245384055699</v>
      </c>
      <c r="F32" s="309">
        <f>('INPP base dic 2003'!$F32/'INPP base dic 2003'!$F$74)*100</f>
        <v>79.694832786830673</v>
      </c>
      <c r="G32" s="309">
        <v>90.910024274158999</v>
      </c>
      <c r="H32" s="309">
        <v>82.850360656630002</v>
      </c>
      <c r="I32" s="309">
        <f>('INPP base dic 2003'!$I32/'INPP base dic 2003'!$I$74)*100</f>
        <v>92.772014299200535</v>
      </c>
      <c r="J32" s="309">
        <f>('INPP base dic 2003'!$J32/'INPP base dic 2003'!$J$74)*100</f>
        <v>86.985337303666483</v>
      </c>
      <c r="K32" s="309">
        <f>('INPP base dic 2003'!$K32/'INPP base dic 2003'!$K$74)*100</f>
        <v>101.8586932110189</v>
      </c>
      <c r="L32" s="309">
        <f>('INPP base dic 2003'!$L32/'INPP base dic 2003'!$L$74)*100</f>
        <v>85.29741354356743</v>
      </c>
      <c r="M32" s="309">
        <f>('INPP base dic 2003'!$M32/'INPP base dic 2003'!$M$74)*100</f>
        <v>90.153287127205147</v>
      </c>
      <c r="N32" s="310">
        <v>74.428691510226997</v>
      </c>
      <c r="O32" s="250"/>
    </row>
    <row r="33" spans="1:15" x14ac:dyDescent="0.3">
      <c r="A33" s="290"/>
      <c r="B33" s="291">
        <v>39814</v>
      </c>
      <c r="C33" s="309">
        <v>87.246838967600993</v>
      </c>
      <c r="D33" s="309">
        <v>91.748550924648001</v>
      </c>
      <c r="E33" s="309">
        <f>('INPP base dic 2003'!$E33/'INPP base dic 2003'!$E$74)*100</f>
        <v>83.155731127965055</v>
      </c>
      <c r="F33" s="309">
        <f>('INPP base dic 2003'!$F33/'INPP base dic 2003'!$F$74)*100</f>
        <v>79.981186657753781</v>
      </c>
      <c r="G33" s="309">
        <v>90.943025396197001</v>
      </c>
      <c r="H33" s="309">
        <v>79.079194822595994</v>
      </c>
      <c r="I33" s="309">
        <f>('INPP base dic 2003'!$I33/'INPP base dic 2003'!$I$74)*100</f>
        <v>92.020492547680007</v>
      </c>
      <c r="J33" s="309">
        <f>('INPP base dic 2003'!$J33/'INPP base dic 2003'!$J$74)*100</f>
        <v>90.069585786192079</v>
      </c>
      <c r="K33" s="309">
        <f>('INPP base dic 2003'!$K33/'INPP base dic 2003'!$K$74)*100</f>
        <v>104.92199471794068</v>
      </c>
      <c r="L33" s="309">
        <f>('INPP base dic 2003'!$L33/'INPP base dic 2003'!$L$74)*100</f>
        <v>85.098523019885945</v>
      </c>
      <c r="M33" s="309">
        <f>('INPP base dic 2003'!$M33/'INPP base dic 2003'!$M$74)*100</f>
        <v>92.015153439943191</v>
      </c>
      <c r="N33" s="310">
        <v>76.408517792099005</v>
      </c>
      <c r="O33" s="250"/>
    </row>
    <row r="34" spans="1:15" x14ac:dyDescent="0.3">
      <c r="A34" s="290"/>
      <c r="B34" s="291">
        <v>39845</v>
      </c>
      <c r="C34" s="309">
        <v>87.364077072330005</v>
      </c>
      <c r="D34" s="309">
        <v>92.862268837979997</v>
      </c>
      <c r="E34" s="309">
        <f>('INPP base dic 2003'!$E34/'INPP base dic 2003'!$E$74)*100</f>
        <v>84.465639267507797</v>
      </c>
      <c r="F34" s="309">
        <f>('INPP base dic 2003'!$F34/'INPP base dic 2003'!$F$74)*100</f>
        <v>80.516607001233936</v>
      </c>
      <c r="G34" s="309">
        <v>91.797387777851</v>
      </c>
      <c r="H34" s="309">
        <v>75.528742003828995</v>
      </c>
      <c r="I34" s="309">
        <f>('INPP base dic 2003'!$I34/'INPP base dic 2003'!$I$74)*100</f>
        <v>90.179788292590288</v>
      </c>
      <c r="J34" s="309">
        <f>('INPP base dic 2003'!$J34/'INPP base dic 2003'!$J$74)*100</f>
        <v>92.813985422419989</v>
      </c>
      <c r="K34" s="309">
        <f>('INPP base dic 2003'!$K34/'INPP base dic 2003'!$K$74)*100</f>
        <v>106.21974906253881</v>
      </c>
      <c r="L34" s="309">
        <f>('INPP base dic 2003'!$L34/'INPP base dic 2003'!$L$74)*100</f>
        <v>84.758840989837026</v>
      </c>
      <c r="M34" s="309">
        <f>('INPP base dic 2003'!$M34/'INPP base dic 2003'!$M$74)*100</f>
        <v>94.330771023897384</v>
      </c>
      <c r="N34" s="310">
        <v>80.448304847296001</v>
      </c>
      <c r="O34" s="250"/>
    </row>
    <row r="35" spans="1:15" x14ac:dyDescent="0.3">
      <c r="A35" s="290"/>
      <c r="B35" s="291">
        <v>39873</v>
      </c>
      <c r="C35" s="309">
        <v>87.675930430909006</v>
      </c>
      <c r="D35" s="309">
        <v>93.403947005244007</v>
      </c>
      <c r="E35" s="309">
        <f>('INPP base dic 2003'!$E35/'INPP base dic 2003'!$E$74)*100</f>
        <v>85.515271084957078</v>
      </c>
      <c r="F35" s="309">
        <f>('INPP base dic 2003'!$F35/'INPP base dic 2003'!$F$74)*100</f>
        <v>81.575151000733854</v>
      </c>
      <c r="G35" s="309">
        <v>92.445676486333994</v>
      </c>
      <c r="H35" s="309">
        <v>73.859280999296004</v>
      </c>
      <c r="I35" s="309">
        <f>('INPP base dic 2003'!$I35/'INPP base dic 2003'!$I$74)*100</f>
        <v>90.403632878677399</v>
      </c>
      <c r="J35" s="309">
        <f>('INPP base dic 2003'!$J35/'INPP base dic 2003'!$J$74)*100</f>
        <v>94.080366019739884</v>
      </c>
      <c r="K35" s="309">
        <f>('INPP base dic 2003'!$K35/'INPP base dic 2003'!$K$74)*100</f>
        <v>106.52668006348678</v>
      </c>
      <c r="L35" s="309">
        <f>('INPP base dic 2003'!$L35/'INPP base dic 2003'!$L$74)*100</f>
        <v>84.185694134582675</v>
      </c>
      <c r="M35" s="309">
        <f>('INPP base dic 2003'!$M35/'INPP base dic 2003'!$M$74)*100</f>
        <v>95.314567144910839</v>
      </c>
      <c r="N35" s="310">
        <v>81.768002241524002</v>
      </c>
      <c r="O35" s="250"/>
    </row>
    <row r="36" spans="1:15" x14ac:dyDescent="0.3">
      <c r="A36" s="290"/>
      <c r="B36" s="291">
        <v>39904</v>
      </c>
      <c r="C36" s="309">
        <v>87.542865182040998</v>
      </c>
      <c r="D36" s="309">
        <v>92.190863924924003</v>
      </c>
      <c r="E36" s="309">
        <f>('INPP base dic 2003'!$E36/'INPP base dic 2003'!$E$74)*100</f>
        <v>85.245616023160878</v>
      </c>
      <c r="F36" s="309">
        <f>('INPP base dic 2003'!$F36/'INPP base dic 2003'!$F$74)*100</f>
        <v>81.865918273006798</v>
      </c>
      <c r="G36" s="309">
        <v>92.054796529748998</v>
      </c>
      <c r="H36" s="309">
        <v>73.109060796403</v>
      </c>
      <c r="I36" s="309">
        <f>('INPP base dic 2003'!$I36/'INPP base dic 2003'!$I$74)*100</f>
        <v>90.043267866256997</v>
      </c>
      <c r="J36" s="309">
        <f>('INPP base dic 2003'!$J36/'INPP base dic 2003'!$J$74)*100</f>
        <v>89.748989818204549</v>
      </c>
      <c r="K36" s="309">
        <f>('INPP base dic 2003'!$K36/'INPP base dic 2003'!$K$74)*100</f>
        <v>105.6254669010721</v>
      </c>
      <c r="L36" s="309">
        <f>('INPP base dic 2003'!$L36/'INPP base dic 2003'!$L$74)*100</f>
        <v>83.906208903301064</v>
      </c>
      <c r="M36" s="309">
        <f>('INPP base dic 2003'!$M36/'INPP base dic 2003'!$M$74)*100</f>
        <v>91.253146298091693</v>
      </c>
      <c r="N36" s="310">
        <v>79.040627626786005</v>
      </c>
      <c r="O36" s="250"/>
    </row>
    <row r="37" spans="1:15" x14ac:dyDescent="0.3">
      <c r="A37" s="290"/>
      <c r="B37" s="291">
        <v>39934</v>
      </c>
      <c r="C37" s="309">
        <v>86.948467991065996</v>
      </c>
      <c r="D37" s="309">
        <v>90.493375655533995</v>
      </c>
      <c r="E37" s="309">
        <f>('INPP base dic 2003'!$E37/'INPP base dic 2003'!$E$74)*100</f>
        <v>84.037933967679052</v>
      </c>
      <c r="F37" s="309">
        <f>('INPP base dic 2003'!$F37/'INPP base dic 2003'!$F$74)*100</f>
        <v>82.242665947321953</v>
      </c>
      <c r="G37" s="309">
        <v>92.239602813161994</v>
      </c>
      <c r="H37" s="309">
        <v>67.924175386927999</v>
      </c>
      <c r="I37" s="309">
        <f>('INPP base dic 2003'!$I37/'INPP base dic 2003'!$I$74)*100</f>
        <v>87.892735123632647</v>
      </c>
      <c r="J37" s="309">
        <f>('INPP base dic 2003'!$J37/'INPP base dic 2003'!$J$74)*100</f>
        <v>89.231798378169117</v>
      </c>
      <c r="K37" s="309">
        <f>('INPP base dic 2003'!$K37/'INPP base dic 2003'!$K$74)*100</f>
        <v>105.05818031561537</v>
      </c>
      <c r="L37" s="309">
        <f>('INPP base dic 2003'!$L37/'INPP base dic 2003'!$L$74)*100</f>
        <v>84.304904151161338</v>
      </c>
      <c r="M37" s="309">
        <f>('INPP base dic 2003'!$M37/'INPP base dic 2003'!$M$74)*100</f>
        <v>90.911799843106834</v>
      </c>
      <c r="N37" s="310">
        <v>79.618940879798004</v>
      </c>
      <c r="O37" s="250"/>
    </row>
    <row r="38" spans="1:15" x14ac:dyDescent="0.3">
      <c r="A38" s="290"/>
      <c r="B38" s="291">
        <v>39965</v>
      </c>
      <c r="C38" s="309">
        <v>86.123697924298995</v>
      </c>
      <c r="D38" s="309">
        <v>90.627932652498004</v>
      </c>
      <c r="E38" s="309">
        <f>('INPP base dic 2003'!$E38/'INPP base dic 2003'!$E$74)*100</f>
        <v>84.134687364342824</v>
      </c>
      <c r="F38" s="309">
        <f>('INPP base dic 2003'!$F38/'INPP base dic 2003'!$F$74)*100</f>
        <v>82.703657286231362</v>
      </c>
      <c r="G38" s="309">
        <v>91.783453970767994</v>
      </c>
      <c r="H38" s="309">
        <v>67.507235237903998</v>
      </c>
      <c r="I38" s="309">
        <f>('INPP base dic 2003'!$I38/'INPP base dic 2003'!$I$74)*100</f>
        <v>86.771898321854707</v>
      </c>
      <c r="J38" s="309">
        <f>('INPP base dic 2003'!$J38/'INPP base dic 2003'!$J$74)*100</f>
        <v>89.516486047510583</v>
      </c>
      <c r="K38" s="309">
        <f>('INPP base dic 2003'!$K38/'INPP base dic 2003'!$K$74)*100</f>
        <v>105.67342768949888</v>
      </c>
      <c r="L38" s="309">
        <f>('INPP base dic 2003'!$L38/'INPP base dic 2003'!$L$74)*100</f>
        <v>84.309382287134071</v>
      </c>
      <c r="M38" s="309">
        <f>('INPP base dic 2003'!$M38/'INPP base dic 2003'!$M$74)*100</f>
        <v>91.345955434524384</v>
      </c>
      <c r="N38" s="310">
        <v>80.387783692911</v>
      </c>
      <c r="O38" s="250"/>
    </row>
    <row r="39" spans="1:15" x14ac:dyDescent="0.3">
      <c r="A39" s="290"/>
      <c r="B39" s="291">
        <v>39995</v>
      </c>
      <c r="C39" s="309">
        <v>86.002356485904997</v>
      </c>
      <c r="D39" s="309">
        <v>90.414021529120006</v>
      </c>
      <c r="E39" s="309">
        <f>('INPP base dic 2003'!$E39/'INPP base dic 2003'!$E$74)*100</f>
        <v>84.369074913620224</v>
      </c>
      <c r="F39" s="309">
        <f>('INPP base dic 2003'!$F39/'INPP base dic 2003'!$F$74)*100</f>
        <v>83.491971235925206</v>
      </c>
      <c r="G39" s="309">
        <v>91.581047088934</v>
      </c>
      <c r="H39" s="309">
        <v>67.275979690322004</v>
      </c>
      <c r="I39" s="309">
        <f>('INPP base dic 2003'!$I39/'INPP base dic 2003'!$I$74)*100</f>
        <v>86.60549652787725</v>
      </c>
      <c r="J39" s="309">
        <f>('INPP base dic 2003'!$J39/'INPP base dic 2003'!$J$74)*100</f>
        <v>89.72395848192042</v>
      </c>
      <c r="K39" s="309">
        <f>('INPP base dic 2003'!$K39/'INPP base dic 2003'!$K$74)*100</f>
        <v>105.38985012250959</v>
      </c>
      <c r="L39" s="309">
        <f>('INPP base dic 2003'!$L39/'INPP base dic 2003'!$L$74)*100</f>
        <v>85.17628852574866</v>
      </c>
      <c r="M39" s="309">
        <f>('INPP base dic 2003'!$M39/'INPP base dic 2003'!$M$74)*100</f>
        <v>92.153873148459127</v>
      </c>
      <c r="N39" s="310">
        <v>79.963575231156995</v>
      </c>
      <c r="O39" s="250"/>
    </row>
    <row r="40" spans="1:15" x14ac:dyDescent="0.3">
      <c r="A40" s="290"/>
      <c r="B40" s="291">
        <v>40026</v>
      </c>
      <c r="C40" s="309">
        <v>86.556306530748998</v>
      </c>
      <c r="D40" s="309">
        <v>89.322384764008007</v>
      </c>
      <c r="E40" s="309">
        <f>('INPP base dic 2003'!$E40/'INPP base dic 2003'!$E$74)*100</f>
        <v>84.649046352493983</v>
      </c>
      <c r="F40" s="309">
        <f>('INPP base dic 2003'!$F40/'INPP base dic 2003'!$F$74)*100</f>
        <v>84.588731872821683</v>
      </c>
      <c r="G40" s="309">
        <v>91.333905352781997</v>
      </c>
      <c r="H40" s="309">
        <v>70.491111965094007</v>
      </c>
      <c r="I40" s="309">
        <f>('INPP base dic 2003'!$I40/'INPP base dic 2003'!$I$74)*100</f>
        <v>87.117144102977221</v>
      </c>
      <c r="J40" s="309">
        <f>('INPP base dic 2003'!$J40/'INPP base dic 2003'!$J$74)*100</f>
        <v>88.620043202494031</v>
      </c>
      <c r="K40" s="309">
        <f>('INPP base dic 2003'!$K40/'INPP base dic 2003'!$K$74)*100</f>
        <v>104.80511026445345</v>
      </c>
      <c r="L40" s="309">
        <f>('INPP base dic 2003'!$L40/'INPP base dic 2003'!$L$74)*100</f>
        <v>86.132141461567372</v>
      </c>
      <c r="M40" s="309">
        <f>('INPP base dic 2003'!$M40/'INPP base dic 2003'!$M$74)*100</f>
        <v>91.476847257683488</v>
      </c>
      <c r="N40" s="310">
        <v>79.799383580834998</v>
      </c>
      <c r="O40" s="250"/>
    </row>
    <row r="41" spans="1:15" x14ac:dyDescent="0.3">
      <c r="A41" s="290"/>
      <c r="B41" s="291">
        <v>40057</v>
      </c>
      <c r="C41" s="309">
        <v>86.905676082840003</v>
      </c>
      <c r="D41" s="309">
        <v>89.223709632901006</v>
      </c>
      <c r="E41" s="309">
        <f>('INPP base dic 2003'!$E41/'INPP base dic 2003'!$E$74)*100</f>
        <v>84.933832825364902</v>
      </c>
      <c r="F41" s="309">
        <f>('INPP base dic 2003'!$F41/'INPP base dic 2003'!$F$74)*100</f>
        <v>85.498902761653667</v>
      </c>
      <c r="G41" s="309">
        <v>91.25470265989</v>
      </c>
      <c r="H41" s="309">
        <v>76.031382738133999</v>
      </c>
      <c r="I41" s="309">
        <f>('INPP base dic 2003'!$I41/'INPP base dic 2003'!$I$74)*100</f>
        <v>87.844237015824746</v>
      </c>
      <c r="J41" s="309">
        <f>('INPP base dic 2003'!$J41/'INPP base dic 2003'!$J$74)*100</f>
        <v>89.928734649344719</v>
      </c>
      <c r="K41" s="309">
        <f>('INPP base dic 2003'!$K41/'INPP base dic 2003'!$K$74)*100</f>
        <v>105.36061463084825</v>
      </c>
      <c r="L41" s="309">
        <f>('INPP base dic 2003'!$L41/'INPP base dic 2003'!$L$74)*100</f>
        <v>87.169981493430484</v>
      </c>
      <c r="M41" s="309">
        <f>('INPP base dic 2003'!$M41/'INPP base dic 2003'!$M$74)*100</f>
        <v>92.864197341095263</v>
      </c>
      <c r="N41" s="310">
        <v>81.683945082655995</v>
      </c>
      <c r="O41" s="250"/>
    </row>
    <row r="42" spans="1:15" x14ac:dyDescent="0.3">
      <c r="A42" s="290"/>
      <c r="B42" s="291">
        <v>40087</v>
      </c>
      <c r="C42" s="309">
        <v>86.670027492336004</v>
      </c>
      <c r="D42" s="309">
        <v>89.739166436654997</v>
      </c>
      <c r="E42" s="309">
        <f>('INPP base dic 2003'!$E42/'INPP base dic 2003'!$E$74)*100</f>
        <v>85.052666757218944</v>
      </c>
      <c r="F42" s="309">
        <f>('INPP base dic 2003'!$F42/'INPP base dic 2003'!$F$74)*100</f>
        <v>85.784248681567817</v>
      </c>
      <c r="G42" s="309">
        <v>90.982626742643006</v>
      </c>
      <c r="H42" s="309">
        <v>75.812710212992997</v>
      </c>
      <c r="I42" s="309">
        <f>('INPP base dic 2003'!$I42/'INPP base dic 2003'!$I$74)*100</f>
        <v>88.160384013666217</v>
      </c>
      <c r="J42" s="309">
        <f>('INPP base dic 2003'!$J42/'INPP base dic 2003'!$J$74)*100</f>
        <v>89.692055379920475</v>
      </c>
      <c r="K42" s="309">
        <f>('INPP base dic 2003'!$K42/'INPP base dic 2003'!$K$74)*100</f>
        <v>105.17092185529282</v>
      </c>
      <c r="L42" s="309">
        <f>('INPP base dic 2003'!$L42/'INPP base dic 2003'!$L$74)*100</f>
        <v>87.416506346738899</v>
      </c>
      <c r="M42" s="309">
        <f>('INPP base dic 2003'!$M42/'INPP base dic 2003'!$M$74)*100</f>
        <v>92.860679563878151</v>
      </c>
      <c r="N42" s="310">
        <v>82.231437377416995</v>
      </c>
      <c r="O42" s="250"/>
    </row>
    <row r="43" spans="1:15" x14ac:dyDescent="0.3">
      <c r="A43" s="290"/>
      <c r="B43" s="291">
        <v>40118</v>
      </c>
      <c r="C43" s="309">
        <v>86.222764122794999</v>
      </c>
      <c r="D43" s="309">
        <v>89.663952525531002</v>
      </c>
      <c r="E43" s="309">
        <f>('INPP base dic 2003'!$E43/'INPP base dic 2003'!$E$74)*100</f>
        <v>85.045889057681492</v>
      </c>
      <c r="F43" s="309">
        <f>('INPP base dic 2003'!$F43/'INPP base dic 2003'!$F$74)*100</f>
        <v>86.510284967845379</v>
      </c>
      <c r="G43" s="309">
        <v>90.514744167968004</v>
      </c>
      <c r="H43" s="309">
        <v>75.998054732746994</v>
      </c>
      <c r="I43" s="309">
        <f>('INPP base dic 2003'!$I43/'INPP base dic 2003'!$I$74)*100</f>
        <v>88.326634005120169</v>
      </c>
      <c r="J43" s="309">
        <f>('INPP base dic 2003'!$J43/'INPP base dic 2003'!$J$74)*100</f>
        <v>89.313718848238949</v>
      </c>
      <c r="K43" s="309">
        <f>('INPP base dic 2003'!$K43/'INPP base dic 2003'!$K$74)*100</f>
        <v>104.77192510829055</v>
      </c>
      <c r="L43" s="309">
        <f>('INPP base dic 2003'!$L43/'INPP base dic 2003'!$L$74)*100</f>
        <v>88.455117500581736</v>
      </c>
      <c r="M43" s="309">
        <f>('INPP base dic 2003'!$M43/'INPP base dic 2003'!$M$74)*100</f>
        <v>92.846003932453868</v>
      </c>
      <c r="N43" s="310">
        <v>83.054637153263997</v>
      </c>
      <c r="O43" s="250"/>
    </row>
    <row r="44" spans="1:15" x14ac:dyDescent="0.3">
      <c r="A44" s="290"/>
      <c r="B44" s="291">
        <v>40148</v>
      </c>
      <c r="C44" s="309">
        <v>86.971329421489003</v>
      </c>
      <c r="D44" s="309">
        <v>89.823350814242005</v>
      </c>
      <c r="E44" s="309">
        <f>('INPP base dic 2003'!$E44/'INPP base dic 2003'!$E$74)*100</f>
        <v>85.249287141781821</v>
      </c>
      <c r="F44" s="309">
        <f>('INPP base dic 2003'!$F44/'INPP base dic 2003'!$F$74)*100</f>
        <v>85.557965840432516</v>
      </c>
      <c r="G44" s="309">
        <v>90.609347384477999</v>
      </c>
      <c r="H44" s="309">
        <v>77.256697058632994</v>
      </c>
      <c r="I44" s="309">
        <f>('INPP base dic 2003'!$I44/'INPP base dic 2003'!$I$74)*100</f>
        <v>88.488290924086968</v>
      </c>
      <c r="J44" s="309">
        <f>('INPP base dic 2003'!$J44/'INPP base dic 2003'!$J$74)*100</f>
        <v>88.391552687345026</v>
      </c>
      <c r="K44" s="309">
        <f>('INPP base dic 2003'!$K44/'INPP base dic 2003'!$K$74)*100</f>
        <v>104.02009346783936</v>
      </c>
      <c r="L44" s="309">
        <f>('INPP base dic 2003'!$L44/'INPP base dic 2003'!$L$74)*100</f>
        <v>88.265495711101423</v>
      </c>
      <c r="M44" s="309">
        <f>('INPP base dic 2003'!$M44/'INPP base dic 2003'!$M$74)*100</f>
        <v>92.105285403380478</v>
      </c>
      <c r="N44" s="310">
        <v>82.530680862986998</v>
      </c>
      <c r="O44" s="250"/>
    </row>
    <row r="45" spans="1:15" x14ac:dyDescent="0.3">
      <c r="A45" s="290"/>
      <c r="B45" s="291">
        <v>40179</v>
      </c>
      <c r="C45" s="309">
        <v>87.650138047867998</v>
      </c>
      <c r="D45" s="309">
        <v>90.130416781673006</v>
      </c>
      <c r="E45" s="309">
        <f>('INPP base dic 2003'!$E45/'INPP base dic 2003'!$E$74)*100</f>
        <v>85.748104699321232</v>
      </c>
      <c r="F45" s="309">
        <f>('INPP base dic 2003'!$F45/'INPP base dic 2003'!$F$74)*100</f>
        <v>86.161389673881445</v>
      </c>
      <c r="G45" s="309">
        <v>91.294304006336006</v>
      </c>
      <c r="H45" s="309">
        <v>79.525381996755996</v>
      </c>
      <c r="I45" s="309">
        <f>('INPP base dic 2003'!$I45/'INPP base dic 2003'!$I$74)*100</f>
        <v>88.979393463232967</v>
      </c>
      <c r="J45" s="309">
        <f>('INPP base dic 2003'!$J45/'INPP base dic 2003'!$J$74)*100</f>
        <v>88.741112209118569</v>
      </c>
      <c r="K45" s="309">
        <f>('INPP base dic 2003'!$K45/'INPP base dic 2003'!$K$74)*100</f>
        <v>103.71844001838626</v>
      </c>
      <c r="L45" s="309">
        <f>('INPP base dic 2003'!$L45/'INPP base dic 2003'!$L$74)*100</f>
        <v>90.528038094674571</v>
      </c>
      <c r="M45" s="309">
        <f>('INPP base dic 2003'!$M45/'INPP base dic 2003'!$M$74)*100</f>
        <v>92.264189923024546</v>
      </c>
      <c r="N45" s="310">
        <v>82.568226393947995</v>
      </c>
      <c r="O45" s="250"/>
    </row>
    <row r="46" spans="1:15" x14ac:dyDescent="0.3">
      <c r="A46" s="290"/>
      <c r="B46" s="291">
        <v>40210</v>
      </c>
      <c r="C46" s="309">
        <v>88.633179556019002</v>
      </c>
      <c r="D46" s="309">
        <v>90.605161468396005</v>
      </c>
      <c r="E46" s="309">
        <f>('INPP base dic 2003'!$E46/'INPP base dic 2003'!$E$74)*100</f>
        <v>86.420660681046002</v>
      </c>
      <c r="F46" s="309">
        <f>('INPP base dic 2003'!$F46/'INPP base dic 2003'!$F$74)*100</f>
        <v>86.478053231732105</v>
      </c>
      <c r="G46" s="309">
        <v>91.743119266055004</v>
      </c>
      <c r="H46" s="309">
        <v>79.395130710396998</v>
      </c>
      <c r="I46" s="309">
        <f>('INPP base dic 2003'!$I46/'INPP base dic 2003'!$I$74)*100</f>
        <v>89.739249418540524</v>
      </c>
      <c r="J46" s="309">
        <f>('INPP base dic 2003'!$J46/'INPP base dic 2003'!$J$74)*100</f>
        <v>89.369690550586668</v>
      </c>
      <c r="K46" s="309">
        <f>('INPP base dic 2003'!$K46/'INPP base dic 2003'!$K$74)*100</f>
        <v>104.09839808742004</v>
      </c>
      <c r="L46" s="309">
        <f>('INPP base dic 2003'!$L46/'INPP base dic 2003'!$L$74)*100</f>
        <v>89.976518451011444</v>
      </c>
      <c r="M46" s="309">
        <f>('INPP base dic 2003'!$M46/'INPP base dic 2003'!$M$74)*100</f>
        <v>93.071272665012387</v>
      </c>
      <c r="N46" s="310">
        <v>82.142897170075997</v>
      </c>
      <c r="O46" s="250"/>
    </row>
    <row r="47" spans="1:15" x14ac:dyDescent="0.3">
      <c r="A47" s="290"/>
      <c r="B47" s="291">
        <v>40238</v>
      </c>
      <c r="C47" s="309">
        <v>89.260989606842003</v>
      </c>
      <c r="D47" s="309">
        <v>91.134418989786994</v>
      </c>
      <c r="E47" s="309">
        <f>('INPP base dic 2003'!$E47/'INPP base dic 2003'!$E$74)*100</f>
        <v>87.447384509085168</v>
      </c>
      <c r="F47" s="309">
        <f>('INPP base dic 2003'!$F47/'INPP base dic 2003'!$F$74)*100</f>
        <v>87.724228856050047</v>
      </c>
      <c r="G47" s="309">
        <v>92.341539612347006</v>
      </c>
      <c r="H47" s="309">
        <v>80.941822225698999</v>
      </c>
      <c r="I47" s="309">
        <f>('INPP base dic 2003'!$I47/'INPP base dic 2003'!$I$74)*100</f>
        <v>90.289161694733721</v>
      </c>
      <c r="J47" s="309">
        <f>('INPP base dic 2003'!$J47/'INPP base dic 2003'!$J$74)*100</f>
        <v>88.257320895608203</v>
      </c>
      <c r="K47" s="309">
        <f>('INPP base dic 2003'!$K47/'INPP base dic 2003'!$K$74)*100</f>
        <v>103.67670081630138</v>
      </c>
      <c r="L47" s="309">
        <f>('INPP base dic 2003'!$L47/'INPP base dic 2003'!$L$74)*100</f>
        <v>90.326101805391673</v>
      </c>
      <c r="M47" s="309">
        <f>('INPP base dic 2003'!$M47/'INPP base dic 2003'!$M$74)*100</f>
        <v>92.138392680689506</v>
      </c>
      <c r="N47" s="310">
        <v>82.315494536285001</v>
      </c>
      <c r="O47" s="250"/>
    </row>
    <row r="48" spans="1:15" x14ac:dyDescent="0.3">
      <c r="A48" s="290"/>
      <c r="B48" s="291">
        <v>40269</v>
      </c>
      <c r="C48" s="309">
        <v>89.480224862685006</v>
      </c>
      <c r="D48" s="309">
        <v>91.934860612752004</v>
      </c>
      <c r="E48" s="309">
        <f>('INPP base dic 2003'!$E48/'INPP base dic 2003'!$E$74)*100</f>
        <v>87.524239506861093</v>
      </c>
      <c r="F48" s="309">
        <f>('INPP base dic 2003'!$F48/'INPP base dic 2003'!$F$74)*100</f>
        <v>88.572385506864521</v>
      </c>
      <c r="G48" s="309">
        <v>92.543946494181</v>
      </c>
      <c r="H48" s="309">
        <v>82.473890228433007</v>
      </c>
      <c r="I48" s="309">
        <f>('INPP base dic 2003'!$I48/'INPP base dic 2003'!$I$74)*100</f>
        <v>90.368466729671567</v>
      </c>
      <c r="J48" s="309">
        <f>('INPP base dic 2003'!$J48/'INPP base dic 2003'!$J$74)*100</f>
        <v>87.074824152672647</v>
      </c>
      <c r="K48" s="309">
        <f>('INPP base dic 2003'!$K48/'INPP base dic 2003'!$K$74)*100</f>
        <v>102.33391144786235</v>
      </c>
      <c r="L48" s="309">
        <f>('INPP base dic 2003'!$L48/'INPP base dic 2003'!$L$74)*100</f>
        <v>90.764207920999752</v>
      </c>
      <c r="M48" s="309">
        <f>('INPP base dic 2003'!$M48/'INPP base dic 2003'!$M$74)*100</f>
        <v>91.744643189806993</v>
      </c>
      <c r="N48" s="310">
        <v>82.241524236480998</v>
      </c>
      <c r="O48" s="250"/>
    </row>
    <row r="49" spans="1:15" x14ac:dyDescent="0.3">
      <c r="A49" s="290"/>
      <c r="B49" s="291">
        <v>40299</v>
      </c>
      <c r="C49" s="309">
        <v>89.698287737480001</v>
      </c>
      <c r="D49" s="309">
        <v>92.185343637868996</v>
      </c>
      <c r="E49" s="309">
        <f>('INPP base dic 2003'!$E49/'INPP base dic 2003'!$E$74)*100</f>
        <v>87.933801012565908</v>
      </c>
      <c r="F49" s="309">
        <f>('INPP base dic 2003'!$F49/'INPP base dic 2003'!$F$74)*100</f>
        <v>89.526318359519351</v>
      </c>
      <c r="G49" s="309">
        <v>92.340072895812</v>
      </c>
      <c r="H49" s="309">
        <v>82.292966770617994</v>
      </c>
      <c r="I49" s="309">
        <f>('INPP base dic 2003'!$I49/'INPP base dic 2003'!$I$74)*100</f>
        <v>91.306121579361943</v>
      </c>
      <c r="J49" s="309">
        <f>('INPP base dic 2003'!$J49/'INPP base dic 2003'!$J$74)*100</f>
        <v>88.43971448165918</v>
      </c>
      <c r="K49" s="309">
        <f>('INPP base dic 2003'!$K49/'INPP base dic 2003'!$K$74)*100</f>
        <v>102.69799591631286</v>
      </c>
      <c r="L49" s="309">
        <f>('INPP base dic 2003'!$L49/'INPP base dic 2003'!$L$74)*100</f>
        <v>90.10678369665068</v>
      </c>
      <c r="M49" s="309">
        <f>('INPP base dic 2003'!$M49/'INPP base dic 2003'!$M$74)*100</f>
        <v>93.036632996211537</v>
      </c>
      <c r="N49" s="310">
        <v>83.962454469039002</v>
      </c>
      <c r="O49" s="250"/>
    </row>
    <row r="50" spans="1:15" x14ac:dyDescent="0.3">
      <c r="A50" s="290"/>
      <c r="B50" s="291">
        <v>40330</v>
      </c>
      <c r="C50" s="309">
        <v>89.859490131483</v>
      </c>
      <c r="D50" s="309">
        <v>92.259177477229002</v>
      </c>
      <c r="E50" s="309">
        <v>88.077248850942993</v>
      </c>
      <c r="F50" s="309">
        <v>89.846937685821999</v>
      </c>
      <c r="G50" s="309">
        <v>93.410042608115006</v>
      </c>
      <c r="H50" s="309">
        <v>82.523542154826004</v>
      </c>
      <c r="I50" s="309">
        <v>90.979728419051995</v>
      </c>
      <c r="J50" s="309">
        <v>88.490861853628004</v>
      </c>
      <c r="K50" s="309">
        <v>102.981695783367</v>
      </c>
      <c r="L50" s="309">
        <v>89.963489962769998</v>
      </c>
      <c r="M50" s="309">
        <v>93.169508281389994</v>
      </c>
      <c r="N50" s="310">
        <v>84.411319697394006</v>
      </c>
      <c r="O50" s="250"/>
    </row>
    <row r="51" spans="1:15" x14ac:dyDescent="0.3">
      <c r="A51" s="290"/>
      <c r="B51" s="291">
        <v>40360</v>
      </c>
      <c r="C51" s="309">
        <v>89.669564401822001</v>
      </c>
      <c r="D51" s="309">
        <v>92.308170024841004</v>
      </c>
      <c r="E51" s="309">
        <v>88.092384877251007</v>
      </c>
      <c r="F51" s="309">
        <v>90.382523814107003</v>
      </c>
      <c r="G51" s="309">
        <v>93.476778210459003</v>
      </c>
      <c r="H51" s="309">
        <v>82.570473427717005</v>
      </c>
      <c r="I51" s="309">
        <v>91.790752943532993</v>
      </c>
      <c r="J51" s="309">
        <v>88.871698129009005</v>
      </c>
      <c r="K51" s="309">
        <v>102.853378051962</v>
      </c>
      <c r="L51" s="309">
        <v>89.800979500138993</v>
      </c>
      <c r="M51" s="309">
        <v>93.861357344900995</v>
      </c>
      <c r="N51" s="310">
        <v>84.126646119360998</v>
      </c>
      <c r="O51" s="250"/>
    </row>
    <row r="52" spans="1:15" x14ac:dyDescent="0.3">
      <c r="A52" s="290"/>
      <c r="B52" s="291">
        <v>40391</v>
      </c>
      <c r="C52" s="309">
        <v>89.654909638730999</v>
      </c>
      <c r="D52" s="309">
        <v>92.383383935965</v>
      </c>
      <c r="E52" s="309">
        <v>87.926010942573996</v>
      </c>
      <c r="F52" s="309">
        <v>90.393777586758006</v>
      </c>
      <c r="G52" s="309">
        <v>93.136499974331997</v>
      </c>
      <c r="H52" s="309">
        <v>83.506718313739</v>
      </c>
      <c r="I52" s="309">
        <v>91.055452786485006</v>
      </c>
      <c r="J52" s="309">
        <v>89.067419763646996</v>
      </c>
      <c r="K52" s="309">
        <v>102.473366453926</v>
      </c>
      <c r="L52" s="309">
        <v>91.002544969224999</v>
      </c>
      <c r="M52" s="309">
        <v>93.491273651802004</v>
      </c>
      <c r="N52" s="310">
        <v>84.332866349116998</v>
      </c>
      <c r="O52" s="250"/>
    </row>
    <row r="53" spans="1:15" x14ac:dyDescent="0.3">
      <c r="A53" s="290"/>
      <c r="B53" s="291">
        <v>40422</v>
      </c>
      <c r="C53" s="309">
        <v>89.603911063173996</v>
      </c>
      <c r="D53" s="309">
        <v>92.433756555341006</v>
      </c>
      <c r="E53" s="309">
        <v>88.237887518538997</v>
      </c>
      <c r="F53" s="309">
        <v>90.338293211790997</v>
      </c>
      <c r="G53" s="309">
        <v>93.149700423148005</v>
      </c>
      <c r="H53" s="309">
        <v>85.188762340714007</v>
      </c>
      <c r="I53" s="309">
        <v>90.678291943963998</v>
      </c>
      <c r="J53" s="309">
        <v>89.415087523333995</v>
      </c>
      <c r="K53" s="309">
        <v>102.37148042486</v>
      </c>
      <c r="L53" s="309">
        <v>91.465563008835005</v>
      </c>
      <c r="M53" s="309">
        <v>94.091843054864995</v>
      </c>
      <c r="N53" s="310">
        <v>85.752311571869001</v>
      </c>
      <c r="O53" s="250"/>
    </row>
    <row r="54" spans="1:15" x14ac:dyDescent="0.3">
      <c r="A54" s="290"/>
      <c r="B54" s="291">
        <v>40452</v>
      </c>
      <c r="C54" s="309">
        <v>89.977900617258996</v>
      </c>
      <c r="D54" s="309">
        <v>92.599365166989003</v>
      </c>
      <c r="E54" s="309">
        <v>88.893343975123003</v>
      </c>
      <c r="F54" s="309">
        <v>91.128216165376003</v>
      </c>
      <c r="G54" s="309">
        <v>93.220836175097006</v>
      </c>
      <c r="H54" s="309">
        <v>87.446564664831996</v>
      </c>
      <c r="I54" s="309">
        <v>90.864959838912995</v>
      </c>
      <c r="J54" s="309">
        <v>88.350613569288996</v>
      </c>
      <c r="K54" s="309">
        <v>101.765771883246</v>
      </c>
      <c r="L54" s="309">
        <v>91.702971837513999</v>
      </c>
      <c r="M54" s="309">
        <v>93.061732827911001</v>
      </c>
      <c r="N54" s="310">
        <v>86.591762398431001</v>
      </c>
      <c r="O54" s="250"/>
    </row>
    <row r="55" spans="1:15" x14ac:dyDescent="0.3">
      <c r="A55" s="290"/>
      <c r="B55" s="291">
        <v>40483</v>
      </c>
      <c r="C55" s="309">
        <v>90.113896818743996</v>
      </c>
      <c r="D55" s="309">
        <v>92.629036709909002</v>
      </c>
      <c r="E55" s="309">
        <v>88.983569643135993</v>
      </c>
      <c r="F55" s="309">
        <v>90.456961010059004</v>
      </c>
      <c r="G55" s="309">
        <v>93.233303265643997</v>
      </c>
      <c r="H55" s="309">
        <v>87.330936891041006</v>
      </c>
      <c r="I55" s="309">
        <v>90.924250562853999</v>
      </c>
      <c r="J55" s="309">
        <v>88.297491663132007</v>
      </c>
      <c r="K55" s="309">
        <v>101.555618221467</v>
      </c>
      <c r="L55" s="309">
        <v>91.479915929982994</v>
      </c>
      <c r="M55" s="309">
        <v>92.752958295259006</v>
      </c>
      <c r="N55" s="310">
        <v>87.316335107873002</v>
      </c>
      <c r="O55" s="250"/>
    </row>
    <row r="56" spans="1:15" x14ac:dyDescent="0.3">
      <c r="A56" s="290"/>
      <c r="B56" s="291">
        <v>40513</v>
      </c>
      <c r="C56" s="309">
        <v>90.355993505008996</v>
      </c>
      <c r="D56" s="309">
        <v>92.571073695831998</v>
      </c>
      <c r="E56" s="309">
        <v>89.411757909691005</v>
      </c>
      <c r="F56" s="309">
        <v>90.400115486760001</v>
      </c>
      <c r="G56" s="309">
        <v>93.745187336369</v>
      </c>
      <c r="H56" s="309">
        <v>89.693144293258996</v>
      </c>
      <c r="I56" s="309">
        <v>91.302042846931002</v>
      </c>
      <c r="J56" s="309">
        <v>88.847041806133007</v>
      </c>
      <c r="K56" s="309">
        <v>101.33155066211</v>
      </c>
      <c r="L56" s="309">
        <v>92.512097609628</v>
      </c>
      <c r="M56" s="309">
        <v>92.881495776709002</v>
      </c>
      <c r="N56" s="310">
        <v>88.298683104510999</v>
      </c>
      <c r="O56" s="250"/>
    </row>
    <row r="57" spans="1:15" x14ac:dyDescent="0.3">
      <c r="A57" s="290"/>
      <c r="B57" s="291">
        <v>40544</v>
      </c>
      <c r="C57" s="309">
        <v>91.880088866483007</v>
      </c>
      <c r="D57" s="309">
        <v>92.807756003311994</v>
      </c>
      <c r="E57" s="309">
        <v>89.606943080234004</v>
      </c>
      <c r="F57" s="309">
        <v>90.394505278028007</v>
      </c>
      <c r="G57" s="309">
        <v>94.203536253566</v>
      </c>
      <c r="H57" s="309">
        <v>93.795209609348007</v>
      </c>
      <c r="I57" s="309">
        <v>92.044822835028</v>
      </c>
      <c r="J57" s="309">
        <v>88.903657950381003</v>
      </c>
      <c r="K57" s="309">
        <v>100.564986733908</v>
      </c>
      <c r="L57" s="309">
        <v>94.079767827100994</v>
      </c>
      <c r="M57" s="309">
        <v>92.345102691999003</v>
      </c>
      <c r="N57" s="310">
        <v>87.284953768563</v>
      </c>
      <c r="O57" s="250"/>
    </row>
    <row r="58" spans="1:15" x14ac:dyDescent="0.3">
      <c r="A58" s="290"/>
      <c r="B58" s="291">
        <v>40575</v>
      </c>
      <c r="C58" s="309">
        <v>93.037815150680004</v>
      </c>
      <c r="D58" s="309">
        <v>93.421887938173001</v>
      </c>
      <c r="E58" s="309">
        <v>90.330163261612</v>
      </c>
      <c r="F58" s="309">
        <v>90.673280994722006</v>
      </c>
      <c r="G58" s="309">
        <v>95.050565052544997</v>
      </c>
      <c r="H58" s="309">
        <v>95.488136250327003</v>
      </c>
      <c r="I58" s="309">
        <v>93.268793906308005</v>
      </c>
      <c r="J58" s="309">
        <v>89.089832498272003</v>
      </c>
      <c r="K58" s="309">
        <v>100.000431607373</v>
      </c>
      <c r="L58" s="309">
        <v>94.405652953575</v>
      </c>
      <c r="M58" s="309">
        <v>92.467791745225995</v>
      </c>
      <c r="N58" s="310">
        <v>87.950126085738006</v>
      </c>
      <c r="O58" s="250"/>
    </row>
    <row r="59" spans="1:15" x14ac:dyDescent="0.3">
      <c r="A59" s="290"/>
      <c r="B59" s="291">
        <v>40603</v>
      </c>
      <c r="C59" s="309">
        <v>93.670900916215999</v>
      </c>
      <c r="D59" s="309">
        <v>93.461910019320996</v>
      </c>
      <c r="E59" s="309">
        <v>90.750295897718999</v>
      </c>
      <c r="F59" s="309">
        <v>91.696018877393996</v>
      </c>
      <c r="G59" s="309">
        <v>95.045431544672994</v>
      </c>
      <c r="H59" s="309">
        <v>96.149255051062994</v>
      </c>
      <c r="I59" s="309">
        <v>93.480857309051999</v>
      </c>
      <c r="J59" s="309">
        <v>89.102919143630004</v>
      </c>
      <c r="K59" s="309">
        <v>100.014798759759</v>
      </c>
      <c r="L59" s="309">
        <v>94.860899350663999</v>
      </c>
      <c r="M59" s="309">
        <v>92.453923040679996</v>
      </c>
      <c r="N59" s="310">
        <v>89.561782011768003</v>
      </c>
      <c r="O59" s="250"/>
    </row>
    <row r="60" spans="1:15" x14ac:dyDescent="0.3">
      <c r="A60" s="290"/>
      <c r="B60" s="291">
        <v>40634</v>
      </c>
      <c r="C60" s="309">
        <v>93.824482833410997</v>
      </c>
      <c r="D60" s="309">
        <v>93.623378415678005</v>
      </c>
      <c r="E60" s="309">
        <v>91.181191828742001</v>
      </c>
      <c r="F60" s="309">
        <v>92.266546299045004</v>
      </c>
      <c r="G60" s="309">
        <v>95.672452863396998</v>
      </c>
      <c r="H60" s="309">
        <v>98.798151315946001</v>
      </c>
      <c r="I60" s="309">
        <v>93.681050492644999</v>
      </c>
      <c r="J60" s="309">
        <v>88.465568723236004</v>
      </c>
      <c r="K60" s="309">
        <v>98.716258785400001</v>
      </c>
      <c r="L60" s="309">
        <v>93.98762992668</v>
      </c>
      <c r="M60" s="309">
        <v>91.783548466870997</v>
      </c>
      <c r="N60" s="310">
        <v>90.704398991313994</v>
      </c>
      <c r="O60" s="250"/>
    </row>
    <row r="61" spans="1:15" x14ac:dyDescent="0.3">
      <c r="A61" s="290"/>
      <c r="B61" s="291">
        <v>40664</v>
      </c>
      <c r="C61" s="309">
        <v>94.015580944118</v>
      </c>
      <c r="D61" s="309">
        <v>93.867651117858003</v>
      </c>
      <c r="E61" s="309">
        <v>92.425882563368006</v>
      </c>
      <c r="F61" s="309">
        <v>92.985527351114996</v>
      </c>
      <c r="G61" s="309">
        <v>95.53898165871</v>
      </c>
      <c r="H61" s="309">
        <v>94.444085469330005</v>
      </c>
      <c r="I61" s="309">
        <v>93.183822225990994</v>
      </c>
      <c r="J61" s="309">
        <v>88.450626517331003</v>
      </c>
      <c r="K61" s="309">
        <v>98.061549359899004</v>
      </c>
      <c r="L61" s="309">
        <v>94.192489903752005</v>
      </c>
      <c r="M61" s="309">
        <v>91.488733182586003</v>
      </c>
      <c r="N61" s="310">
        <v>90.061641916503007</v>
      </c>
      <c r="O61" s="250"/>
    </row>
    <row r="62" spans="1:15" x14ac:dyDescent="0.3">
      <c r="A62" s="290"/>
      <c r="B62" s="291">
        <v>40695</v>
      </c>
      <c r="C62" s="309">
        <v>94.429431453811006</v>
      </c>
      <c r="D62" s="309">
        <v>93.907673199005998</v>
      </c>
      <c r="E62" s="309">
        <v>93.249427881290998</v>
      </c>
      <c r="F62" s="309">
        <v>93.233293333031995</v>
      </c>
      <c r="G62" s="309">
        <v>96.543682485204002</v>
      </c>
      <c r="H62" s="309">
        <v>93.201767064449001</v>
      </c>
      <c r="I62" s="309">
        <v>93.496432908328998</v>
      </c>
      <c r="J62" s="309">
        <v>89.235927499238997</v>
      </c>
      <c r="K62" s="309">
        <v>97.914310013245</v>
      </c>
      <c r="L62" s="309">
        <v>93.869274293611994</v>
      </c>
      <c r="M62" s="309">
        <v>91.928268029880996</v>
      </c>
      <c r="N62" s="310">
        <v>91.095544970579994</v>
      </c>
      <c r="O62" s="250"/>
    </row>
    <row r="63" spans="1:15" x14ac:dyDescent="0.3">
      <c r="A63" s="290"/>
      <c r="B63" s="291">
        <v>40725</v>
      </c>
      <c r="C63" s="309">
        <v>94.715492429348998</v>
      </c>
      <c r="D63" s="309">
        <v>94.055340877725996</v>
      </c>
      <c r="E63" s="309">
        <v>93.383099070151999</v>
      </c>
      <c r="F63" s="309">
        <v>93.203840937820999</v>
      </c>
      <c r="G63" s="309">
        <v>96.320741571880006</v>
      </c>
      <c r="H63" s="309">
        <v>94.591680921757003</v>
      </c>
      <c r="I63" s="309">
        <v>93.638274641627007</v>
      </c>
      <c r="J63" s="309">
        <v>88.742181344098</v>
      </c>
      <c r="K63" s="309">
        <v>97.219733033728005</v>
      </c>
      <c r="L63" s="309">
        <v>94.019632287774002</v>
      </c>
      <c r="M63" s="309">
        <v>91.601342954662002</v>
      </c>
      <c r="N63" s="310">
        <v>91.913140935835997</v>
      </c>
      <c r="O63" s="250"/>
    </row>
    <row r="64" spans="1:15" x14ac:dyDescent="0.3">
      <c r="A64" s="290"/>
      <c r="B64" s="291">
        <v>40756</v>
      </c>
      <c r="C64" s="309">
        <v>95.206720088162996</v>
      </c>
      <c r="D64" s="309">
        <v>94.063621308308001</v>
      </c>
      <c r="E64" s="309">
        <v>94.393555592585997</v>
      </c>
      <c r="F64" s="309">
        <v>93.722340450432995</v>
      </c>
      <c r="G64" s="309">
        <v>96.075799910529994</v>
      </c>
      <c r="H64" s="309">
        <v>97.438504728835994</v>
      </c>
      <c r="I64" s="309">
        <v>95.061010413044002</v>
      </c>
      <c r="J64" s="309">
        <v>90.293224088835998</v>
      </c>
      <c r="K64" s="309">
        <v>97.371511667933007</v>
      </c>
      <c r="L64" s="309">
        <v>95.206193220860996</v>
      </c>
      <c r="M64" s="309">
        <v>93.002585802311003</v>
      </c>
      <c r="N64" s="310">
        <v>96.592322779490004</v>
      </c>
      <c r="O64" s="250"/>
    </row>
    <row r="65" spans="1:15" x14ac:dyDescent="0.3">
      <c r="A65" s="290"/>
      <c r="B65" s="291">
        <v>40787</v>
      </c>
      <c r="C65" s="309">
        <v>96.493408287562005</v>
      </c>
      <c r="D65" s="309">
        <v>94.342395804581997</v>
      </c>
      <c r="E65" s="309">
        <v>95.656113227537006</v>
      </c>
      <c r="F65" s="309">
        <v>94.662331826042006</v>
      </c>
      <c r="G65" s="309">
        <v>97.921662669864006</v>
      </c>
      <c r="H65" s="309">
        <v>99.306573438940006</v>
      </c>
      <c r="I65" s="309">
        <v>96.351847526669005</v>
      </c>
      <c r="J65" s="309">
        <v>92.664766732526004</v>
      </c>
      <c r="K65" s="309">
        <v>98.334526136822006</v>
      </c>
      <c r="L65" s="309">
        <v>96.142071233297997</v>
      </c>
      <c r="M65" s="309">
        <v>95.241762170122001</v>
      </c>
      <c r="N65" s="310">
        <v>98.774446623703994</v>
      </c>
      <c r="O65" s="250"/>
    </row>
    <row r="66" spans="1:15" x14ac:dyDescent="0.3">
      <c r="A66" s="290"/>
      <c r="B66" s="291">
        <v>40817</v>
      </c>
      <c r="C66" s="309">
        <v>97.680444097941006</v>
      </c>
      <c r="D66" s="309">
        <v>94.626000552028998</v>
      </c>
      <c r="E66" s="309">
        <v>97.281629650133993</v>
      </c>
      <c r="F66" s="309">
        <v>95.506353290256996</v>
      </c>
      <c r="G66" s="309">
        <v>98.446013831136995</v>
      </c>
      <c r="H66" s="309">
        <v>100.275126085286</v>
      </c>
      <c r="I66" s="309">
        <v>98.160857825161003</v>
      </c>
      <c r="J66" s="309">
        <v>94.392475088495004</v>
      </c>
      <c r="K66" s="309">
        <v>99.142598129014004</v>
      </c>
      <c r="L66" s="309">
        <v>96.069645946066004</v>
      </c>
      <c r="M66" s="309">
        <v>97.245513529115001</v>
      </c>
      <c r="N66" s="310">
        <v>97.89801064724</v>
      </c>
      <c r="O66" s="250"/>
    </row>
    <row r="67" spans="1:15" x14ac:dyDescent="0.3">
      <c r="A67" s="290"/>
      <c r="B67" s="291">
        <v>40848</v>
      </c>
      <c r="C67" s="309">
        <v>98.219153189170001</v>
      </c>
      <c r="D67" s="309">
        <v>95.215981231024003</v>
      </c>
      <c r="E67" s="309">
        <v>97.714558523316995</v>
      </c>
      <c r="F67" s="309">
        <v>95.83822630073</v>
      </c>
      <c r="G67" s="309">
        <v>98.445280472869001</v>
      </c>
      <c r="H67" s="309">
        <v>101.198787948865</v>
      </c>
      <c r="I67" s="309">
        <v>98.503176374294995</v>
      </c>
      <c r="J67" s="309">
        <v>95.728224581583007</v>
      </c>
      <c r="K67" s="309">
        <v>99.636223109474997</v>
      </c>
      <c r="L67" s="309">
        <v>96.094758579244001</v>
      </c>
      <c r="M67" s="309">
        <v>97.808042332504996</v>
      </c>
      <c r="N67" s="310">
        <v>99.245166713364995</v>
      </c>
      <c r="O67" s="250"/>
    </row>
    <row r="68" spans="1:15" x14ac:dyDescent="0.3">
      <c r="A68" s="290"/>
      <c r="B68" s="291">
        <v>40878</v>
      </c>
      <c r="C68" s="309">
        <v>98.753758946733001</v>
      </c>
      <c r="D68" s="309">
        <v>95.591360750758994</v>
      </c>
      <c r="E68" s="309">
        <v>98.549161461796004</v>
      </c>
      <c r="F68" s="309">
        <v>95.881939637017993</v>
      </c>
      <c r="G68" s="309">
        <v>98.883828716842999</v>
      </c>
      <c r="H68" s="309">
        <v>101.354205280108</v>
      </c>
      <c r="I68" s="309">
        <v>99.031856236183998</v>
      </c>
      <c r="J68" s="309">
        <v>96.031868984651993</v>
      </c>
      <c r="K68" s="309">
        <v>99.730932966047007</v>
      </c>
      <c r="L68" s="309">
        <v>97.111415889949001</v>
      </c>
      <c r="M68" s="309">
        <v>98.241671564154004</v>
      </c>
      <c r="N68" s="310">
        <v>98.056598486970998</v>
      </c>
      <c r="O68" s="250"/>
    </row>
    <row r="69" spans="1:15" x14ac:dyDescent="0.3">
      <c r="A69" s="290"/>
      <c r="B69" s="291">
        <v>40909</v>
      </c>
      <c r="C69" s="309">
        <v>99.386844712268001</v>
      </c>
      <c r="D69" s="309">
        <v>97.693900082804007</v>
      </c>
      <c r="E69" s="309">
        <v>98.175549879030001</v>
      </c>
      <c r="F69" s="309">
        <v>96.940870326112005</v>
      </c>
      <c r="G69" s="309">
        <v>99.467581897784996</v>
      </c>
      <c r="H69" s="309">
        <v>102.572377885168</v>
      </c>
      <c r="I69" s="309">
        <v>99.193986019624006</v>
      </c>
      <c r="J69" s="309">
        <v>96.427568161227995</v>
      </c>
      <c r="K69" s="309">
        <v>99.762443588170001</v>
      </c>
      <c r="L69" s="309">
        <v>97.582308551246001</v>
      </c>
      <c r="M69" s="309">
        <v>97.719787652413999</v>
      </c>
      <c r="N69" s="310">
        <v>98.057719249089004</v>
      </c>
      <c r="O69" s="250"/>
    </row>
    <row r="70" spans="1:15" x14ac:dyDescent="0.3">
      <c r="A70" s="290"/>
      <c r="B70" s="291">
        <v>40940</v>
      </c>
      <c r="C70" s="309">
        <v>99.644182352147993</v>
      </c>
      <c r="D70" s="309">
        <v>97.896770632073</v>
      </c>
      <c r="E70" s="309">
        <v>98.025582057384995</v>
      </c>
      <c r="F70" s="309">
        <v>97.977036947502995</v>
      </c>
      <c r="G70" s="309">
        <v>99.261508224612996</v>
      </c>
      <c r="H70" s="309">
        <v>102.23195611585901</v>
      </c>
      <c r="I70" s="309">
        <v>98.935916768466996</v>
      </c>
      <c r="J70" s="309">
        <v>95.423403199332995</v>
      </c>
      <c r="K70" s="309">
        <v>98.394126241573005</v>
      </c>
      <c r="L70" s="309">
        <v>97.418927562907996</v>
      </c>
      <c r="M70" s="309">
        <v>95.853514589024996</v>
      </c>
      <c r="N70" s="310">
        <v>98.796301485010005</v>
      </c>
      <c r="O70" s="250"/>
    </row>
    <row r="71" spans="1:15" x14ac:dyDescent="0.3">
      <c r="A71" s="290"/>
      <c r="B71" s="291">
        <v>40969</v>
      </c>
      <c r="C71" s="309">
        <v>99.688146641421</v>
      </c>
      <c r="D71" s="309">
        <v>98.661330389179994</v>
      </c>
      <c r="E71" s="309">
        <v>98.098241421205003</v>
      </c>
      <c r="F71" s="309">
        <v>98.458464831737999</v>
      </c>
      <c r="G71" s="309">
        <v>99.211639862422004</v>
      </c>
      <c r="H71" s="309">
        <v>102.506742119457</v>
      </c>
      <c r="I71" s="309">
        <v>98.845249780260005</v>
      </c>
      <c r="J71" s="309">
        <v>95.72610976883</v>
      </c>
      <c r="K71" s="309">
        <v>98.567443162803002</v>
      </c>
      <c r="L71" s="309">
        <v>98.670085859642001</v>
      </c>
      <c r="M71" s="309">
        <v>96.244811130401004</v>
      </c>
      <c r="N71" s="310">
        <v>98.208461753993006</v>
      </c>
      <c r="O71" s="250"/>
    </row>
    <row r="72" spans="1:15" x14ac:dyDescent="0.3">
      <c r="A72" s="290"/>
      <c r="B72" s="291">
        <v>41000</v>
      </c>
      <c r="C72" s="309">
        <v>99.571494727216006</v>
      </c>
      <c r="D72" s="309">
        <v>99.205768699971998</v>
      </c>
      <c r="E72" s="309">
        <v>98.799432762202002</v>
      </c>
      <c r="F72" s="309">
        <v>98.870346101197001</v>
      </c>
      <c r="G72" s="309">
        <v>99.872395661452003</v>
      </c>
      <c r="H72" s="309">
        <v>100.415239740586</v>
      </c>
      <c r="I72" s="309">
        <v>98.862722846937004</v>
      </c>
      <c r="J72" s="309">
        <v>96.731777888939007</v>
      </c>
      <c r="K72" s="309">
        <v>99.050745344597999</v>
      </c>
      <c r="L72" s="309">
        <v>99.511374143582003</v>
      </c>
      <c r="M72" s="309">
        <v>97.180170759885996</v>
      </c>
      <c r="N72" s="310">
        <v>99.181283272624995</v>
      </c>
      <c r="O72" s="250"/>
    </row>
    <row r="73" spans="1:15" x14ac:dyDescent="0.3">
      <c r="A73" s="290"/>
      <c r="B73" s="291">
        <v>41030</v>
      </c>
      <c r="C73" s="309">
        <v>99.610183301776999</v>
      </c>
      <c r="D73" s="309">
        <v>99.339635661054004</v>
      </c>
      <c r="E73" s="309">
        <v>99.633992917911002</v>
      </c>
      <c r="F73" s="309">
        <v>99.731553157636995</v>
      </c>
      <c r="G73" s="309">
        <v>99.827660807133995</v>
      </c>
      <c r="H73" s="309">
        <v>99.949667910231994</v>
      </c>
      <c r="I73" s="309">
        <v>98.899832791682996</v>
      </c>
      <c r="J73" s="309">
        <v>98.311098529316993</v>
      </c>
      <c r="K73" s="309">
        <v>99.613067599602999</v>
      </c>
      <c r="L73" s="309">
        <v>99.729716313237006</v>
      </c>
      <c r="M73" s="309">
        <v>98.639227492250001</v>
      </c>
      <c r="N73" s="310">
        <v>98.993555617819993</v>
      </c>
      <c r="O73" s="250"/>
    </row>
    <row r="74" spans="1:15" x14ac:dyDescent="0.3">
      <c r="A74" s="290"/>
      <c r="B74" s="291">
        <v>41061</v>
      </c>
      <c r="C74" s="309">
        <v>100</v>
      </c>
      <c r="D74" s="309">
        <v>100</v>
      </c>
      <c r="E74" s="309">
        <v>100</v>
      </c>
      <c r="F74" s="309">
        <v>100</v>
      </c>
      <c r="G74" s="309">
        <v>100</v>
      </c>
      <c r="H74" s="309">
        <v>100</v>
      </c>
      <c r="I74" s="309">
        <v>100</v>
      </c>
      <c r="J74" s="309">
        <v>100</v>
      </c>
      <c r="K74" s="309">
        <v>100</v>
      </c>
      <c r="L74" s="309">
        <v>100</v>
      </c>
      <c r="M74" s="309">
        <v>100</v>
      </c>
      <c r="N74" s="310">
        <v>100</v>
      </c>
      <c r="O74" s="250"/>
    </row>
    <row r="75" spans="1:15" x14ac:dyDescent="0.3">
      <c r="A75" s="290"/>
      <c r="B75" s="291">
        <v>41091</v>
      </c>
      <c r="C75" s="309">
        <v>99.755729744760998</v>
      </c>
      <c r="D75" s="309">
        <v>99.936535664223996</v>
      </c>
      <c r="E75" s="309">
        <v>97.824411063078998</v>
      </c>
      <c r="F75" s="309">
        <v>100.016714501202</v>
      </c>
      <c r="G75" s="309">
        <v>99.803170110139007</v>
      </c>
      <c r="H75" s="309">
        <v>98.058270186296994</v>
      </c>
      <c r="I75" s="309">
        <v>100.36056174575199</v>
      </c>
      <c r="J75" s="309">
        <v>99.077720415280993</v>
      </c>
      <c r="K75" s="309">
        <v>98.629167921358999</v>
      </c>
      <c r="L75" s="309">
        <v>99.062944309390005</v>
      </c>
      <c r="M75" s="309">
        <v>98.187046311165005</v>
      </c>
      <c r="N75" s="310">
        <v>98.618663446021998</v>
      </c>
      <c r="O75" s="250"/>
    </row>
    <row r="76" spans="1:15" x14ac:dyDescent="0.3">
      <c r="A76" s="290"/>
      <c r="B76" s="291">
        <v>41122</v>
      </c>
      <c r="C76" s="309">
        <v>99.443103584900001</v>
      </c>
      <c r="D76" s="309">
        <v>99.860187436990003</v>
      </c>
      <c r="E76" s="309">
        <v>97.346166168761002</v>
      </c>
      <c r="F76" s="309">
        <v>99.918214086286994</v>
      </c>
      <c r="G76" s="309">
        <v>100.126125298812</v>
      </c>
      <c r="H76" s="309">
        <v>97.653609634955998</v>
      </c>
      <c r="I76" s="309">
        <v>100.06327647927699</v>
      </c>
      <c r="J76" s="309">
        <v>98.366714676073002</v>
      </c>
      <c r="K76" s="309">
        <v>98.038470029981994</v>
      </c>
      <c r="L76" s="309">
        <v>98.505408226672003</v>
      </c>
      <c r="M76" s="309">
        <v>97.602956926735999</v>
      </c>
      <c r="N76" s="310">
        <v>98.282042135002996</v>
      </c>
      <c r="O76" s="250"/>
    </row>
    <row r="77" spans="1:15" x14ac:dyDescent="0.3">
      <c r="A77" s="290"/>
      <c r="B77" s="291">
        <v>41153</v>
      </c>
      <c r="C77" s="309">
        <v>99.118892526658001</v>
      </c>
      <c r="D77" s="309">
        <v>100.01171694396599</v>
      </c>
      <c r="E77" s="309">
        <v>97.197252931858998</v>
      </c>
      <c r="F77" s="309">
        <v>99.623482513781994</v>
      </c>
      <c r="G77" s="309">
        <v>100.076337955046</v>
      </c>
      <c r="H77" s="309">
        <v>101.624760802629</v>
      </c>
      <c r="I77" s="309">
        <v>99.690577950220998</v>
      </c>
      <c r="J77" s="309">
        <v>97.616951852791999</v>
      </c>
      <c r="K77" s="309">
        <v>97.748886315627999</v>
      </c>
      <c r="L77" s="309">
        <v>98.208750062896002</v>
      </c>
      <c r="M77" s="309">
        <v>96.990111366058997</v>
      </c>
      <c r="N77" s="310">
        <v>98.434109086047997</v>
      </c>
      <c r="O77" s="250"/>
    </row>
    <row r="78" spans="1:15" x14ac:dyDescent="0.3">
      <c r="A78" s="290"/>
      <c r="B78" s="291">
        <v>41183</v>
      </c>
      <c r="C78" s="309">
        <v>99.071117204605002</v>
      </c>
      <c r="D78" s="309">
        <v>99.790177012876995</v>
      </c>
      <c r="E78" s="309">
        <v>97.737555568673997</v>
      </c>
      <c r="F78" s="309">
        <v>99.664332097856999</v>
      </c>
      <c r="G78" s="309">
        <v>99.857737209158998</v>
      </c>
      <c r="H78" s="309">
        <v>101.098336798319</v>
      </c>
      <c r="I78" s="309">
        <v>99.817959332857001</v>
      </c>
      <c r="J78" s="309">
        <v>97.370154885293999</v>
      </c>
      <c r="K78" s="309">
        <v>97.630318034075003</v>
      </c>
      <c r="L78" s="309">
        <v>98.002261412519005</v>
      </c>
      <c r="M78" s="309">
        <v>96.731445361181002</v>
      </c>
      <c r="N78" s="310">
        <v>98.864270330294005</v>
      </c>
      <c r="O78" s="250"/>
    </row>
    <row r="79" spans="1:15" x14ac:dyDescent="0.3">
      <c r="A79" s="290"/>
      <c r="B79" s="291">
        <v>41214</v>
      </c>
      <c r="C79" s="309">
        <v>99.160347329564999</v>
      </c>
      <c r="D79" s="309">
        <v>99.857320681721006</v>
      </c>
      <c r="E79" s="309">
        <v>100.182704406499</v>
      </c>
      <c r="F79" s="309">
        <v>100.230949900716</v>
      </c>
      <c r="G79" s="309">
        <v>100.768208502096</v>
      </c>
      <c r="H79" s="309">
        <v>99.882661748187999</v>
      </c>
      <c r="I79" s="309">
        <v>99.361820939395997</v>
      </c>
      <c r="J79" s="309">
        <v>97.537440893639001</v>
      </c>
      <c r="K79" s="309">
        <v>97.985092812478996</v>
      </c>
      <c r="L79" s="309">
        <v>99.362263266062996</v>
      </c>
      <c r="M79" s="309">
        <v>97.396392738325005</v>
      </c>
      <c r="N79" s="310">
        <v>99.299140295501005</v>
      </c>
      <c r="O79" s="250"/>
    </row>
    <row r="80" spans="1:15" x14ac:dyDescent="0.3">
      <c r="A80" s="290"/>
      <c r="B80" s="291">
        <v>41244</v>
      </c>
      <c r="C80" s="309">
        <v>99.154341789773</v>
      </c>
      <c r="D80" s="309">
        <v>100.11620759968</v>
      </c>
      <c r="E80" s="309">
        <v>100.643676658464</v>
      </c>
      <c r="F80" s="309">
        <v>100.143528607492</v>
      </c>
      <c r="G80" s="309">
        <v>100.577146365354</v>
      </c>
      <c r="H80" s="309">
        <v>98.635452927778005</v>
      </c>
      <c r="I80" s="309">
        <v>99.296262686694007</v>
      </c>
      <c r="J80" s="309">
        <v>96.950078580340005</v>
      </c>
      <c r="K80" s="309">
        <v>96.925899922023007</v>
      </c>
      <c r="L80" s="309">
        <v>98.963234944730999</v>
      </c>
      <c r="M80" s="309">
        <v>96.667257185443006</v>
      </c>
      <c r="N80" s="310">
        <v>98.610419762999996</v>
      </c>
      <c r="O80" s="250"/>
    </row>
    <row r="81" spans="1:15" x14ac:dyDescent="0.3">
      <c r="A81" s="290"/>
      <c r="B81" s="291">
        <v>41275</v>
      </c>
      <c r="C81" s="309">
        <v>99.161946996866007</v>
      </c>
      <c r="D81" s="309">
        <v>100.26613217923</v>
      </c>
      <c r="E81" s="309">
        <v>99.823290373502005</v>
      </c>
      <c r="F81" s="309">
        <v>100.148081547572</v>
      </c>
      <c r="G81" s="309">
        <v>100.481046275504</v>
      </c>
      <c r="H81" s="309">
        <v>97.281444653316996</v>
      </c>
      <c r="I81" s="309">
        <v>99.371953700101002</v>
      </c>
      <c r="J81" s="309">
        <v>97.107676935647007</v>
      </c>
      <c r="K81" s="309">
        <v>96.525525693266005</v>
      </c>
      <c r="L81" s="309">
        <v>98.939921240464002</v>
      </c>
      <c r="M81" s="309">
        <v>96.267282255303996</v>
      </c>
      <c r="N81" s="310">
        <v>98.189724023419004</v>
      </c>
      <c r="O81" s="250"/>
    </row>
    <row r="82" spans="1:15" x14ac:dyDescent="0.3">
      <c r="A82" s="290"/>
      <c r="B82" s="291">
        <v>41306</v>
      </c>
      <c r="C82" s="309">
        <v>99.330566613648003</v>
      </c>
      <c r="D82" s="309">
        <v>100.119387437821</v>
      </c>
      <c r="E82" s="309">
        <v>100.184295812011</v>
      </c>
      <c r="F82" s="309">
        <v>100.568472359181</v>
      </c>
      <c r="G82" s="309">
        <v>100.513249796466</v>
      </c>
      <c r="H82" s="309">
        <v>95.954197113633995</v>
      </c>
      <c r="I82" s="309">
        <v>99.067441657871001</v>
      </c>
      <c r="J82" s="309">
        <v>97.046480515270005</v>
      </c>
      <c r="K82" s="309">
        <v>96.571897849920006</v>
      </c>
      <c r="L82" s="309">
        <v>99.058421499402996</v>
      </c>
      <c r="M82" s="309">
        <v>96.384417393109999</v>
      </c>
      <c r="N82" s="310">
        <v>98.098810162518006</v>
      </c>
      <c r="O82" s="250"/>
    </row>
    <row r="83" spans="1:15" x14ac:dyDescent="0.3">
      <c r="A83" s="290"/>
      <c r="B83" s="291">
        <v>41334</v>
      </c>
      <c r="C83" s="309">
        <v>99.363621197821004</v>
      </c>
      <c r="D83" s="309">
        <v>100.11432109497601</v>
      </c>
      <c r="E83" s="309">
        <v>100.422080987182</v>
      </c>
      <c r="F83" s="309">
        <v>100.564799539585</v>
      </c>
      <c r="G83" s="309">
        <v>100.18256829949701</v>
      </c>
      <c r="H83" s="309">
        <v>93.302837804991</v>
      </c>
      <c r="I83" s="309">
        <v>99.228509294714001</v>
      </c>
      <c r="J83" s="309">
        <v>96.484280414211</v>
      </c>
      <c r="K83" s="309">
        <v>96.027560367006998</v>
      </c>
      <c r="L83" s="309">
        <v>98.214508191383999</v>
      </c>
      <c r="M83" s="309">
        <v>96.270765221882002</v>
      </c>
      <c r="N83" s="310">
        <v>97.521257593013004</v>
      </c>
      <c r="O83" s="250"/>
    </row>
    <row r="84" spans="1:15" x14ac:dyDescent="0.3">
      <c r="A84" s="290"/>
      <c r="B84" s="291">
        <v>41365</v>
      </c>
      <c r="C84" s="309">
        <v>99.224940629776995</v>
      </c>
      <c r="D84" s="309">
        <v>100.34910978796501</v>
      </c>
      <c r="E84" s="309">
        <v>99.117330043508005</v>
      </c>
      <c r="F84" s="309">
        <v>100.251390409138</v>
      </c>
      <c r="G84" s="309">
        <v>99.802127680862</v>
      </c>
      <c r="H84" s="309">
        <v>88.966956694667999</v>
      </c>
      <c r="I84" s="309">
        <v>99.359827693225</v>
      </c>
      <c r="J84" s="309">
        <v>96.206141910577003</v>
      </c>
      <c r="K84" s="309">
        <v>95.247864924506999</v>
      </c>
      <c r="L84" s="309">
        <v>97.299921654987997</v>
      </c>
      <c r="M84" s="309">
        <v>95.243831469187</v>
      </c>
      <c r="N84" s="310">
        <v>96.218462803327</v>
      </c>
      <c r="O84" s="250"/>
    </row>
    <row r="85" spans="1:15" x14ac:dyDescent="0.3">
      <c r="A85" s="290"/>
      <c r="B85" s="291">
        <v>41395</v>
      </c>
      <c r="C85" s="309">
        <v>99.120483606166005</v>
      </c>
      <c r="D85" s="309">
        <v>100.266512358022</v>
      </c>
      <c r="E85" s="309">
        <v>98.529074961342999</v>
      </c>
      <c r="F85" s="309">
        <v>100.04174983291</v>
      </c>
      <c r="G85" s="309">
        <v>99.810343575933999</v>
      </c>
      <c r="H85" s="309">
        <v>86.914819195969002</v>
      </c>
      <c r="I85" s="309">
        <v>99.188147641718004</v>
      </c>
      <c r="J85" s="309">
        <v>96.272660397766998</v>
      </c>
      <c r="K85" s="309">
        <v>95.247041999325006</v>
      </c>
      <c r="L85" s="309">
        <v>97.059368672076999</v>
      </c>
      <c r="M85" s="309">
        <v>95.297157048035999</v>
      </c>
      <c r="N85" s="310">
        <v>96.048028001600997</v>
      </c>
      <c r="O85" s="250"/>
    </row>
    <row r="86" spans="1:15" x14ac:dyDescent="0.3">
      <c r="A86" s="290"/>
      <c r="B86" s="291">
        <v>41426</v>
      </c>
      <c r="C86" s="309">
        <v>98.961584365665004</v>
      </c>
      <c r="D86" s="309">
        <v>99.973007581266003</v>
      </c>
      <c r="E86" s="309">
        <v>99.956922291110999</v>
      </c>
      <c r="F86" s="309">
        <v>100.84019483192</v>
      </c>
      <c r="G86" s="309">
        <v>100.11667804721</v>
      </c>
      <c r="H86" s="309">
        <v>87.074448549484003</v>
      </c>
      <c r="I86" s="309">
        <v>99.528608832380996</v>
      </c>
      <c r="J86" s="309">
        <v>98.917149603834005</v>
      </c>
      <c r="K86" s="309">
        <v>97.220418884937999</v>
      </c>
      <c r="L86" s="309">
        <v>98.508117864515995</v>
      </c>
      <c r="M86" s="309">
        <v>97.537021958330001</v>
      </c>
      <c r="N86" s="310">
        <v>97.563945352689004</v>
      </c>
      <c r="O86" s="250"/>
    </row>
    <row r="87" spans="1:15" x14ac:dyDescent="0.3">
      <c r="A87" s="290"/>
      <c r="B87" s="291">
        <v>41456</v>
      </c>
      <c r="C87" s="309">
        <v>98.491552031411999</v>
      </c>
      <c r="D87" s="309">
        <v>100.28215159975601</v>
      </c>
      <c r="E87" s="309">
        <v>99.801536570945999</v>
      </c>
      <c r="F87" s="309">
        <v>100.828001155138</v>
      </c>
      <c r="G87" s="309">
        <v>99.690370183005001</v>
      </c>
      <c r="H87" s="309">
        <v>85.421743322449004</v>
      </c>
      <c r="I87" s="309">
        <v>99.449337340064005</v>
      </c>
      <c r="J87" s="309">
        <v>98.405724608504002</v>
      </c>
      <c r="K87" s="309">
        <v>96.651323967566995</v>
      </c>
      <c r="L87" s="309">
        <v>98.445383904359005</v>
      </c>
      <c r="M87" s="309">
        <v>97.196300788260999</v>
      </c>
      <c r="N87" s="310">
        <v>97.080121304833</v>
      </c>
      <c r="O87" s="250"/>
    </row>
    <row r="88" spans="1:15" x14ac:dyDescent="0.3">
      <c r="A88" s="290"/>
      <c r="B88" s="291">
        <v>41487</v>
      </c>
      <c r="C88" s="309">
        <v>98.234032964855004</v>
      </c>
      <c r="D88" s="309">
        <v>101.46293764994</v>
      </c>
      <c r="E88" s="309">
        <v>98.426160566134001</v>
      </c>
      <c r="F88" s="309">
        <v>100.991862310776</v>
      </c>
      <c r="G88" s="309">
        <v>99.794590113774007</v>
      </c>
      <c r="H88" s="309">
        <v>87.469202125806007</v>
      </c>
      <c r="I88" s="309">
        <v>99.429215789647003</v>
      </c>
      <c r="J88" s="309">
        <v>98.707778364475004</v>
      </c>
      <c r="K88" s="309">
        <v>95.771606927367998</v>
      </c>
      <c r="L88" s="309">
        <v>98.837937322900999</v>
      </c>
      <c r="M88" s="309">
        <v>97.500590489429001</v>
      </c>
      <c r="N88" s="310">
        <v>97.538456305107999</v>
      </c>
      <c r="O88" s="250"/>
    </row>
    <row r="89" spans="1:15" x14ac:dyDescent="0.3">
      <c r="A89" s="290"/>
      <c r="B89" s="291">
        <v>41518</v>
      </c>
      <c r="C89" s="309">
        <v>98.631124624777001</v>
      </c>
      <c r="D89" s="309">
        <v>101.036540886437</v>
      </c>
      <c r="E89" s="309">
        <v>100.048153976927</v>
      </c>
      <c r="F89" s="309">
        <v>101.427762016958</v>
      </c>
      <c r="G89" s="309">
        <v>99.572633928974</v>
      </c>
      <c r="H89" s="309">
        <v>88.867919632218005</v>
      </c>
      <c r="I89" s="309">
        <v>99.705130513225001</v>
      </c>
      <c r="J89" s="309">
        <v>99.207601809764</v>
      </c>
      <c r="K89" s="309">
        <v>96.692416021216999</v>
      </c>
      <c r="L89" s="309">
        <v>98.515394687389005</v>
      </c>
      <c r="M89" s="309">
        <v>98.251397400068996</v>
      </c>
      <c r="N89" s="310">
        <v>98.120170610201001</v>
      </c>
      <c r="O89" s="250"/>
    </row>
    <row r="90" spans="1:15" x14ac:dyDescent="0.3">
      <c r="A90" s="290"/>
      <c r="B90" s="291">
        <v>41548</v>
      </c>
      <c r="C90" s="309">
        <v>98.565072672235004</v>
      </c>
      <c r="D90" s="309">
        <v>100.77656905749301</v>
      </c>
      <c r="E90" s="309">
        <v>99.948590483963002</v>
      </c>
      <c r="F90" s="309">
        <v>101.66243713201401</v>
      </c>
      <c r="G90" s="309">
        <v>99.222519757667996</v>
      </c>
      <c r="H90" s="309">
        <v>87.968021382686004</v>
      </c>
      <c r="I90" s="309">
        <v>99.615433399341995</v>
      </c>
      <c r="J90" s="309">
        <v>99.544990956999001</v>
      </c>
      <c r="K90" s="309">
        <v>96.383525405797002</v>
      </c>
      <c r="L90" s="309">
        <v>97.398962088606993</v>
      </c>
      <c r="M90" s="309">
        <v>97.941660364260002</v>
      </c>
      <c r="N90" s="310">
        <v>98.071388331641003</v>
      </c>
      <c r="O90" s="250"/>
    </row>
    <row r="91" spans="1:15" x14ac:dyDescent="0.3">
      <c r="A91" s="290"/>
      <c r="B91" s="291">
        <v>41579</v>
      </c>
      <c r="C91" s="309">
        <v>98.357294726521005</v>
      </c>
      <c r="D91" s="309">
        <v>100.75584135537601</v>
      </c>
      <c r="E91" s="309">
        <v>99.784118840258998</v>
      </c>
      <c r="F91" s="309">
        <v>101.868536464857</v>
      </c>
      <c r="G91" s="309">
        <v>98.933948879412</v>
      </c>
      <c r="H91" s="309">
        <v>87.145405114476006</v>
      </c>
      <c r="I91" s="309">
        <v>99.560288156699002</v>
      </c>
      <c r="J91" s="309">
        <v>99.961192817921997</v>
      </c>
      <c r="K91" s="309">
        <v>96.537794184191</v>
      </c>
      <c r="L91" s="309">
        <v>96.949586979960998</v>
      </c>
      <c r="M91" s="309">
        <v>98.272304481556006</v>
      </c>
      <c r="N91" s="310">
        <v>98.206501625938003</v>
      </c>
      <c r="O91" s="250"/>
    </row>
    <row r="92" spans="1:15" x14ac:dyDescent="0.3">
      <c r="A92" s="290"/>
      <c r="B92" s="291">
        <v>41609</v>
      </c>
      <c r="C92" s="309">
        <v>98.470458457261998</v>
      </c>
      <c r="D92" s="309">
        <v>100.62978130907101</v>
      </c>
      <c r="E92" s="309">
        <v>100.497788102733</v>
      </c>
      <c r="F92" s="309">
        <v>101.81539182319101</v>
      </c>
      <c r="G92" s="309">
        <v>99.204252637631996</v>
      </c>
      <c r="H92" s="309">
        <v>86.146530361819998</v>
      </c>
      <c r="I92" s="309">
        <v>99.721903688327998</v>
      </c>
      <c r="J92" s="309">
        <v>99.924231500260007</v>
      </c>
      <c r="K92" s="309">
        <v>95.76323733257</v>
      </c>
      <c r="L92" s="309">
        <v>97.203382871328003</v>
      </c>
      <c r="M92" s="309">
        <v>97.984331340954</v>
      </c>
      <c r="N92" s="310">
        <v>98.083396772203997</v>
      </c>
      <c r="O92" s="250"/>
    </row>
    <row r="93" spans="1:15" x14ac:dyDescent="0.3">
      <c r="A93" s="290"/>
      <c r="B93" s="291">
        <v>41640</v>
      </c>
      <c r="C93" s="309">
        <v>99.703285136416</v>
      </c>
      <c r="D93" s="309">
        <v>101.561058918212</v>
      </c>
      <c r="E93" s="309">
        <v>102.458185979375</v>
      </c>
      <c r="F93" s="309">
        <v>102.767739657821</v>
      </c>
      <c r="G93" s="309">
        <v>100.206109564995</v>
      </c>
      <c r="H93" s="309">
        <v>87.438598305092995</v>
      </c>
      <c r="I93" s="309">
        <v>100.02879399700301</v>
      </c>
      <c r="J93" s="309">
        <v>100.700557009116</v>
      </c>
      <c r="K93" s="309">
        <v>96.289426543854006</v>
      </c>
      <c r="L93" s="309">
        <v>97.958810441085006</v>
      </c>
      <c r="M93" s="309">
        <v>98.655623057937007</v>
      </c>
      <c r="N93" s="310">
        <v>98.294774341491006</v>
      </c>
      <c r="O93" s="250"/>
    </row>
    <row r="94" spans="1:15" x14ac:dyDescent="0.3">
      <c r="A94" s="290"/>
      <c r="B94" s="291">
        <v>41671</v>
      </c>
      <c r="C94" s="309">
        <v>100.139847934283</v>
      </c>
      <c r="D94" s="309">
        <v>101.409347094976</v>
      </c>
      <c r="E94" s="309">
        <v>104.880680699376</v>
      </c>
      <c r="F94" s="309">
        <v>103.145924731221</v>
      </c>
      <c r="G94" s="309">
        <v>100.77228865281801</v>
      </c>
      <c r="H94" s="309">
        <v>88.579787592540001</v>
      </c>
      <c r="I94" s="309">
        <v>100.25928580631</v>
      </c>
      <c r="J94" s="309">
        <v>101.216911701142</v>
      </c>
      <c r="K94" s="309">
        <v>96.894597679236</v>
      </c>
      <c r="L94" s="309">
        <v>98.713560295625001</v>
      </c>
      <c r="M94" s="309">
        <v>99.074324849063004</v>
      </c>
      <c r="N94" s="310">
        <v>98.461945494470996</v>
      </c>
      <c r="O94" s="250"/>
    </row>
    <row r="95" spans="1:15" x14ac:dyDescent="0.3">
      <c r="A95" s="290"/>
      <c r="B95" s="291">
        <v>41699</v>
      </c>
      <c r="C95" s="309">
        <v>100.949582192702</v>
      </c>
      <c r="D95" s="309">
        <v>102.059578507325</v>
      </c>
      <c r="E95" s="309">
        <v>104.57603343037501</v>
      </c>
      <c r="F95" s="309">
        <v>103.386653511745</v>
      </c>
      <c r="G95" s="309">
        <v>101.292886451559</v>
      </c>
      <c r="H95" s="309">
        <v>88.167831088198</v>
      </c>
      <c r="I95" s="309">
        <v>100.606114443339</v>
      </c>
      <c r="J95" s="309">
        <v>100.99069492877</v>
      </c>
      <c r="K95" s="309">
        <v>96.503617640076001</v>
      </c>
      <c r="L95" s="309">
        <v>98.872171121438996</v>
      </c>
      <c r="M95" s="309">
        <v>98.841331584098995</v>
      </c>
      <c r="N95" s="310">
        <v>98.395952584666006</v>
      </c>
      <c r="O95" s="250"/>
    </row>
    <row r="96" spans="1:15" x14ac:dyDescent="0.3">
      <c r="A96" s="290"/>
      <c r="B96" s="291">
        <v>41730</v>
      </c>
      <c r="C96" s="309">
        <v>101.103691696787</v>
      </c>
      <c r="D96" s="309">
        <v>102.061332200867</v>
      </c>
      <c r="E96" s="309">
        <v>102.604693060793</v>
      </c>
      <c r="F96" s="309">
        <v>103.45261860333</v>
      </c>
      <c r="G96" s="309">
        <v>101.301283331026</v>
      </c>
      <c r="H96" s="309">
        <v>87.133145865686004</v>
      </c>
      <c r="I96" s="309">
        <v>100.644382409299</v>
      </c>
      <c r="J96" s="309">
        <v>100.65730077178701</v>
      </c>
      <c r="K96" s="309">
        <v>96.017350092813999</v>
      </c>
      <c r="L96" s="309">
        <v>98.350995190456999</v>
      </c>
      <c r="M96" s="309">
        <v>98.302697637974006</v>
      </c>
      <c r="N96" s="310">
        <v>98.159413353779996</v>
      </c>
      <c r="O96" s="250"/>
    </row>
    <row r="97" spans="1:15" x14ac:dyDescent="0.3">
      <c r="A97" s="290"/>
      <c r="B97" s="291">
        <v>41760</v>
      </c>
      <c r="C97" s="309">
        <v>101.370236232168</v>
      </c>
      <c r="D97" s="309">
        <v>102.383615500972</v>
      </c>
      <c r="E97" s="309">
        <v>101.877270215135</v>
      </c>
      <c r="F97" s="309">
        <v>104.02634261713</v>
      </c>
      <c r="G97" s="309">
        <v>101.834228893193</v>
      </c>
      <c r="H97" s="309">
        <v>86.652907454868</v>
      </c>
      <c r="I97" s="309">
        <v>100.681736307107</v>
      </c>
      <c r="J97" s="309">
        <v>100.273302671058</v>
      </c>
      <c r="K97" s="309">
        <v>96.240642377840999</v>
      </c>
      <c r="L97" s="309">
        <v>98.075464093855004</v>
      </c>
      <c r="M97" s="309">
        <v>97.92187508024</v>
      </c>
      <c r="N97" s="310">
        <v>97.975757152067999</v>
      </c>
      <c r="O97" s="250"/>
    </row>
    <row r="98" spans="1:15" x14ac:dyDescent="0.3">
      <c r="A98" s="290"/>
      <c r="B98" s="291">
        <v>41791</v>
      </c>
      <c r="C98" s="309">
        <v>101.867728172817</v>
      </c>
      <c r="D98" s="309">
        <v>102.41774975733</v>
      </c>
      <c r="E98" s="309">
        <v>101.373535997457</v>
      </c>
      <c r="F98" s="309">
        <v>104.432178807726</v>
      </c>
      <c r="G98" s="309">
        <v>102.467552050588</v>
      </c>
      <c r="H98" s="309">
        <v>87.116439711024995</v>
      </c>
      <c r="I98" s="309">
        <v>100.676348798975</v>
      </c>
      <c r="J98" s="309">
        <v>100.195819387157</v>
      </c>
      <c r="K98" s="309">
        <v>96.551024417898006</v>
      </c>
      <c r="L98" s="309">
        <v>98.200994582023</v>
      </c>
      <c r="M98" s="309">
        <v>98.035814349646998</v>
      </c>
      <c r="N98" s="310">
        <v>98.176642470127007</v>
      </c>
      <c r="O98" s="250"/>
    </row>
    <row r="99" spans="1:15" x14ac:dyDescent="0.3">
      <c r="A99" s="290"/>
      <c r="B99" s="291">
        <v>41821</v>
      </c>
      <c r="C99" s="309">
        <v>102.32699034605101</v>
      </c>
      <c r="D99" s="309">
        <v>102.55569770608101</v>
      </c>
      <c r="E99" s="309">
        <v>101.932168823029</v>
      </c>
      <c r="F99" s="309">
        <v>104.51081826862401</v>
      </c>
      <c r="G99" s="309">
        <v>102.824884694133</v>
      </c>
      <c r="H99" s="309">
        <v>88.471958150274006</v>
      </c>
      <c r="I99" s="309">
        <v>100.659534287597</v>
      </c>
      <c r="J99" s="309">
        <v>100.231130690816</v>
      </c>
      <c r="K99" s="309">
        <v>96.437253656227</v>
      </c>
      <c r="L99" s="309">
        <v>98.087012292373998</v>
      </c>
      <c r="M99" s="309">
        <v>98.117191007947</v>
      </c>
      <c r="N99" s="310">
        <v>98.214374307968995</v>
      </c>
      <c r="O99" s="250"/>
    </row>
    <row r="100" spans="1:15" x14ac:dyDescent="0.3">
      <c r="A100" s="290"/>
      <c r="B100" s="291">
        <v>41852</v>
      </c>
      <c r="C100" s="309">
        <v>102.308540920384</v>
      </c>
      <c r="D100" s="309">
        <v>102.507251946138</v>
      </c>
      <c r="E100" s="309">
        <v>101.78120318969501</v>
      </c>
      <c r="F100" s="309">
        <v>104.521931234831</v>
      </c>
      <c r="G100" s="309">
        <v>103.11614335567</v>
      </c>
      <c r="H100" s="309">
        <v>88.087092947564997</v>
      </c>
      <c r="I100" s="309">
        <v>100.870738306452</v>
      </c>
      <c r="J100" s="309">
        <v>101.127501823375</v>
      </c>
      <c r="K100" s="309">
        <v>97.096299668449007</v>
      </c>
      <c r="L100" s="309">
        <v>98.567891261270006</v>
      </c>
      <c r="M100" s="309">
        <v>98.871173958552006</v>
      </c>
      <c r="N100" s="310">
        <v>98.595543510278006</v>
      </c>
      <c r="O100" s="250"/>
    </row>
    <row r="101" spans="1:15" x14ac:dyDescent="0.3">
      <c r="A101" s="290"/>
      <c r="B101" s="291">
        <v>41883</v>
      </c>
      <c r="C101" s="309">
        <v>102.71995105727601</v>
      </c>
      <c r="D101" s="309">
        <v>104.95502125193801</v>
      </c>
      <c r="E101" s="309">
        <v>102.168667648189</v>
      </c>
      <c r="F101" s="309">
        <v>104.54524779819501</v>
      </c>
      <c r="G101" s="309">
        <v>103.255534493327</v>
      </c>
      <c r="H101" s="309">
        <v>86.908140769962998</v>
      </c>
      <c r="I101" s="309">
        <v>101.104367291362</v>
      </c>
      <c r="J101" s="309">
        <v>101.458293181741</v>
      </c>
      <c r="K101" s="309">
        <v>97.611508762233001</v>
      </c>
      <c r="L101" s="309">
        <v>98.713333569989004</v>
      </c>
      <c r="M101" s="309">
        <v>99.160015334695004</v>
      </c>
      <c r="N101" s="310">
        <v>98.873601664597999</v>
      </c>
      <c r="O101" s="250"/>
    </row>
    <row r="102" spans="1:15" x14ac:dyDescent="0.3">
      <c r="A102" s="290"/>
      <c r="B102" s="291">
        <v>41913</v>
      </c>
      <c r="C102" s="309">
        <v>102.720361412204</v>
      </c>
      <c r="D102" s="309">
        <v>104.743520548295</v>
      </c>
      <c r="E102" s="309">
        <v>102.487588969588</v>
      </c>
      <c r="F102" s="309">
        <v>105.244814184074</v>
      </c>
      <c r="G102" s="309">
        <v>102.755880365615</v>
      </c>
      <c r="H102" s="309">
        <v>86.483345848815006</v>
      </c>
      <c r="I102" s="309">
        <v>101.54916376644501</v>
      </c>
      <c r="J102" s="309">
        <v>102.45527615176</v>
      </c>
      <c r="K102" s="309">
        <v>98.888220181158999</v>
      </c>
      <c r="L102" s="309">
        <v>99.501121388035003</v>
      </c>
      <c r="M102" s="309">
        <v>100.175999661567</v>
      </c>
      <c r="N102" s="310">
        <v>99.609618898297001</v>
      </c>
      <c r="O102" s="250"/>
    </row>
    <row r="103" spans="1:15" x14ac:dyDescent="0.3">
      <c r="A103" s="290"/>
      <c r="B103" s="291">
        <v>41944</v>
      </c>
      <c r="C103" s="309">
        <v>102.671540275949</v>
      </c>
      <c r="D103" s="309">
        <v>104.923175758505</v>
      </c>
      <c r="E103" s="309">
        <v>101.386023361282</v>
      </c>
      <c r="F103" s="309">
        <v>105.375717794403</v>
      </c>
      <c r="G103" s="309">
        <v>103.263551658355</v>
      </c>
      <c r="H103" s="309">
        <v>85.505908089586001</v>
      </c>
      <c r="I103" s="309">
        <v>101.848968082876</v>
      </c>
      <c r="J103" s="309">
        <v>102.733509957956</v>
      </c>
      <c r="K103" s="309">
        <v>99.226850768459002</v>
      </c>
      <c r="L103" s="309">
        <v>99.773526227434999</v>
      </c>
      <c r="M103" s="309">
        <v>100.532551786206</v>
      </c>
      <c r="N103" s="310">
        <v>99.707572038508999</v>
      </c>
      <c r="O103" s="250"/>
    </row>
    <row r="104" spans="1:15" x14ac:dyDescent="0.3">
      <c r="A104" s="290"/>
      <c r="B104" s="291">
        <v>41974</v>
      </c>
      <c r="C104" s="309">
        <v>102.859279238447</v>
      </c>
      <c r="D104" s="309">
        <v>104.927224605701</v>
      </c>
      <c r="E104" s="309">
        <v>101.77006152865501</v>
      </c>
      <c r="F104" s="309">
        <v>106.967453119531</v>
      </c>
      <c r="G104" s="309">
        <v>103.534224669187</v>
      </c>
      <c r="H104" s="309">
        <v>88.155521846534</v>
      </c>
      <c r="I104" s="309">
        <v>103.030426813795</v>
      </c>
      <c r="J104" s="309">
        <v>105.675048752658</v>
      </c>
      <c r="K104" s="309">
        <v>102.268791314666</v>
      </c>
      <c r="L104" s="309">
        <v>102.73448089821601</v>
      </c>
      <c r="M104" s="309">
        <v>103.502433709939</v>
      </c>
      <c r="N104" s="310">
        <v>101.56402331943001</v>
      </c>
      <c r="O104" s="250"/>
    </row>
    <row r="105" spans="1:15" x14ac:dyDescent="0.3">
      <c r="A105" s="290"/>
      <c r="B105" s="291">
        <v>42005</v>
      </c>
      <c r="C105" s="309">
        <v>104.128117084306</v>
      </c>
      <c r="D105" s="309">
        <v>106.08908379069</v>
      </c>
      <c r="E105" s="309">
        <v>98.600415589185999</v>
      </c>
      <c r="F105" s="309">
        <v>108.240919199262</v>
      </c>
      <c r="G105" s="309">
        <v>104.032766568222</v>
      </c>
      <c r="H105" s="309">
        <v>89.747230025885997</v>
      </c>
      <c r="I105" s="309">
        <v>103.599507564937</v>
      </c>
      <c r="J105" s="309">
        <v>106.803026275802</v>
      </c>
      <c r="K105" s="309">
        <v>102.961603995777</v>
      </c>
      <c r="L105" s="309">
        <v>104.07947955457</v>
      </c>
      <c r="M105" s="309">
        <v>104.656726172972</v>
      </c>
      <c r="N105" s="310">
        <v>102.58136990524601</v>
      </c>
      <c r="O105" s="250"/>
    </row>
    <row r="106" spans="1:15" x14ac:dyDescent="0.3">
      <c r="A106" s="290"/>
      <c r="B106" s="291">
        <v>42036</v>
      </c>
      <c r="C106" s="309">
        <v>104.749862305438</v>
      </c>
      <c r="D106" s="309">
        <v>105.84565645476501</v>
      </c>
      <c r="E106" s="309">
        <v>96.834546255665998</v>
      </c>
      <c r="F106" s="309">
        <v>109.823046495762</v>
      </c>
      <c r="G106" s="309">
        <v>104.631510251232</v>
      </c>
      <c r="H106" s="309">
        <v>90.445387885189007</v>
      </c>
      <c r="I106" s="309">
        <v>104.30711451945901</v>
      </c>
      <c r="J106" s="309">
        <v>107.966422520861</v>
      </c>
      <c r="K106" s="309">
        <v>103.89138721090001</v>
      </c>
      <c r="L106" s="309">
        <v>105.041449933924</v>
      </c>
      <c r="M106" s="309">
        <v>105.822655710503</v>
      </c>
      <c r="N106" s="310">
        <v>103.75447188602</v>
      </c>
      <c r="O106" s="250"/>
    </row>
    <row r="107" spans="1:15" x14ac:dyDescent="0.3">
      <c r="A107" s="290"/>
      <c r="B107" s="291">
        <v>42064</v>
      </c>
      <c r="C107" s="309">
        <v>104.698402854554</v>
      </c>
      <c r="D107" s="309">
        <v>106.448183931928</v>
      </c>
      <c r="E107" s="309">
        <v>97.379785874315999</v>
      </c>
      <c r="F107" s="309">
        <v>110.534379654304</v>
      </c>
      <c r="G107" s="309">
        <v>105.04178807045101</v>
      </c>
      <c r="H107" s="309">
        <v>90.277718078391999</v>
      </c>
      <c r="I107" s="309">
        <v>105.033640111569</v>
      </c>
      <c r="J107" s="309">
        <v>109.62890617273101</v>
      </c>
      <c r="K107" s="309">
        <v>105.600310390416</v>
      </c>
      <c r="L107" s="309">
        <v>106.471788730456</v>
      </c>
      <c r="M107" s="309">
        <v>106.941020176644</v>
      </c>
      <c r="N107" s="310">
        <v>104.561051793137</v>
      </c>
      <c r="O107" s="250"/>
    </row>
    <row r="108" spans="1:15" x14ac:dyDescent="0.3">
      <c r="A108" s="290"/>
      <c r="B108" s="291">
        <v>42095</v>
      </c>
      <c r="C108" s="309">
        <v>104.918302675734</v>
      </c>
      <c r="D108" s="309">
        <v>106.875199582362</v>
      </c>
      <c r="E108" s="309">
        <v>98.419980620727003</v>
      </c>
      <c r="F108" s="309">
        <v>110.613425608144</v>
      </c>
      <c r="G108" s="309">
        <v>105.711447081844</v>
      </c>
      <c r="H108" s="309">
        <v>90.018453141799</v>
      </c>
      <c r="I108" s="309">
        <v>105.295502576491</v>
      </c>
      <c r="J108" s="309">
        <v>110.043403340184</v>
      </c>
      <c r="K108" s="309">
        <v>105.95795599625001</v>
      </c>
      <c r="L108" s="309">
        <v>106.622471374662</v>
      </c>
      <c r="M108" s="309">
        <v>107.22715615555801</v>
      </c>
      <c r="N108" s="310">
        <v>104.759613715383</v>
      </c>
      <c r="O108" s="250"/>
    </row>
    <row r="109" spans="1:15" x14ac:dyDescent="0.3">
      <c r="A109" s="290"/>
      <c r="B109" s="291">
        <v>42125</v>
      </c>
      <c r="C109" s="309">
        <v>105.331581350948</v>
      </c>
      <c r="D109" s="309">
        <v>107.1067106836</v>
      </c>
      <c r="E109" s="309">
        <v>99.248621491150999</v>
      </c>
      <c r="F109" s="309">
        <v>110.644905359134</v>
      </c>
      <c r="G109" s="309">
        <v>106.16974701983401</v>
      </c>
      <c r="H109" s="309">
        <v>90.045409435446999</v>
      </c>
      <c r="I109" s="309">
        <v>105.36300810474</v>
      </c>
      <c r="J109" s="309">
        <v>109.949722443819</v>
      </c>
      <c r="K109" s="309">
        <v>106.232790925149</v>
      </c>
      <c r="L109" s="309">
        <v>106.85904739244</v>
      </c>
      <c r="M109" s="309">
        <v>107.3592962454</v>
      </c>
      <c r="N109" s="310">
        <v>104.838626276198</v>
      </c>
      <c r="O109" s="250"/>
    </row>
    <row r="110" spans="1:15" x14ac:dyDescent="0.3">
      <c r="A110" s="290"/>
      <c r="B110" s="291">
        <v>42156</v>
      </c>
      <c r="C110" s="309">
        <v>105.637219495935</v>
      </c>
      <c r="D110" s="309">
        <v>107.590765642778</v>
      </c>
      <c r="E110" s="309">
        <v>100.177376285837</v>
      </c>
      <c r="F110" s="309">
        <v>111.147392883059</v>
      </c>
      <c r="G110" s="309">
        <v>107.013456218236</v>
      </c>
      <c r="H110" s="309">
        <v>88.397433536714004</v>
      </c>
      <c r="I110" s="309">
        <v>105.800346400675</v>
      </c>
      <c r="J110" s="309">
        <v>110.651134239066</v>
      </c>
      <c r="K110" s="309">
        <v>107.20844778838701</v>
      </c>
      <c r="L110" s="309">
        <v>107.44416052039</v>
      </c>
      <c r="M110" s="309">
        <v>108.11623248391</v>
      </c>
      <c r="N110" s="310">
        <v>105.226671243833</v>
      </c>
      <c r="O110" s="250"/>
    </row>
    <row r="111" spans="1:15" x14ac:dyDescent="0.3">
      <c r="A111" s="290"/>
      <c r="B111" s="291">
        <v>42186</v>
      </c>
      <c r="C111" s="309">
        <v>106.069854245825</v>
      </c>
      <c r="D111" s="309">
        <v>108.770231561464</v>
      </c>
      <c r="E111" s="309">
        <v>101.15572901149</v>
      </c>
      <c r="F111" s="309">
        <v>112.46797042145801</v>
      </c>
      <c r="G111" s="309">
        <v>107.442977738916</v>
      </c>
      <c r="H111" s="309">
        <v>88.008889652364005</v>
      </c>
      <c r="I111" s="309">
        <v>106.365027874467</v>
      </c>
      <c r="J111" s="309">
        <v>111.867599055692</v>
      </c>
      <c r="K111" s="309">
        <v>109.157228756338</v>
      </c>
      <c r="L111" s="309">
        <v>108.576253991296</v>
      </c>
      <c r="M111" s="309">
        <v>109.609124536999</v>
      </c>
      <c r="N111" s="310">
        <v>105.981289059041</v>
      </c>
      <c r="O111" s="250"/>
    </row>
    <row r="112" spans="1:15" x14ac:dyDescent="0.3">
      <c r="A112" s="290"/>
      <c r="B112" s="291">
        <v>42217</v>
      </c>
      <c r="C112" s="309">
        <v>106.948063361924</v>
      </c>
      <c r="D112" s="309">
        <v>107.679526215566</v>
      </c>
      <c r="E112" s="309">
        <v>102.95280670725001</v>
      </c>
      <c r="F112" s="309">
        <v>113.688711471197</v>
      </c>
      <c r="G112" s="309">
        <v>108.486987013468</v>
      </c>
      <c r="H112" s="309">
        <v>88.825979189758996</v>
      </c>
      <c r="I112" s="309">
        <v>107.286238177578</v>
      </c>
      <c r="J112" s="309">
        <v>113.95758696446001</v>
      </c>
      <c r="K112" s="309">
        <v>110.850476295372</v>
      </c>
      <c r="L112" s="309">
        <v>110.096562526661</v>
      </c>
      <c r="M112" s="309">
        <v>111.67560950283401</v>
      </c>
      <c r="N112" s="310">
        <v>107.445720971689</v>
      </c>
      <c r="O112" s="250"/>
    </row>
    <row r="113" spans="1:15" x14ac:dyDescent="0.3">
      <c r="A113" s="290"/>
      <c r="B113" s="291">
        <v>42248</v>
      </c>
      <c r="C113" s="309">
        <v>106.960071325876</v>
      </c>
      <c r="D113" s="309">
        <v>107.993817192213</v>
      </c>
      <c r="E113" s="309">
        <v>101.305752570902</v>
      </c>
      <c r="F113" s="309">
        <v>115.44121769916801</v>
      </c>
      <c r="G113" s="309">
        <v>108.87478738565601</v>
      </c>
      <c r="H113" s="309">
        <v>89.809572878468003</v>
      </c>
      <c r="I113" s="309">
        <v>108.10586472863901</v>
      </c>
      <c r="J113" s="309">
        <v>115.26144989082501</v>
      </c>
      <c r="K113" s="309">
        <v>112.718345216803</v>
      </c>
      <c r="L113" s="309">
        <v>111.007485680006</v>
      </c>
      <c r="M113" s="309">
        <v>112.796511004838</v>
      </c>
      <c r="N113" s="310">
        <v>108.357562202932</v>
      </c>
      <c r="O113" s="250"/>
    </row>
    <row r="114" spans="1:15" x14ac:dyDescent="0.3">
      <c r="A114" s="290"/>
      <c r="B114" s="291">
        <v>42278</v>
      </c>
      <c r="C114" s="309">
        <v>107.395759452462</v>
      </c>
      <c r="D114" s="309">
        <v>109.272930767177</v>
      </c>
      <c r="E114" s="309">
        <v>100.25789940961</v>
      </c>
      <c r="F114" s="309">
        <v>115.343075277474</v>
      </c>
      <c r="G114" s="309">
        <v>109.34897222007</v>
      </c>
      <c r="H114" s="309">
        <v>90.914063889987005</v>
      </c>
      <c r="I114" s="309">
        <v>108.031532352742</v>
      </c>
      <c r="J114" s="309">
        <v>114.79069077542</v>
      </c>
      <c r="K114" s="309">
        <v>113.317498515746</v>
      </c>
      <c r="L114" s="309">
        <v>110.765142615052</v>
      </c>
      <c r="M114" s="309">
        <v>112.078198274256</v>
      </c>
      <c r="N114" s="310">
        <v>108.565300919949</v>
      </c>
      <c r="O114" s="250"/>
    </row>
    <row r="115" spans="1:15" x14ac:dyDescent="0.3">
      <c r="A115" s="290"/>
      <c r="B115" s="291">
        <v>42309</v>
      </c>
      <c r="C115" s="309">
        <v>107.429032499416</v>
      </c>
      <c r="D115" s="309">
        <v>109.527121129538</v>
      </c>
      <c r="E115" s="309">
        <v>99.496391275980997</v>
      </c>
      <c r="F115" s="309">
        <v>115.223938472548</v>
      </c>
      <c r="G115" s="309">
        <v>109.724743393623</v>
      </c>
      <c r="H115" s="309">
        <v>89.459542699956998</v>
      </c>
      <c r="I115" s="309">
        <v>109.083985264128</v>
      </c>
      <c r="J115" s="309">
        <v>114.862973351637</v>
      </c>
      <c r="K115" s="309">
        <v>113.517681514277</v>
      </c>
      <c r="L115" s="309">
        <v>110.871843139487</v>
      </c>
      <c r="M115" s="309">
        <v>112.190710677814</v>
      </c>
      <c r="N115" s="310">
        <v>108.75007537555101</v>
      </c>
      <c r="O115" s="250"/>
    </row>
    <row r="116" spans="1:15" x14ac:dyDescent="0.3">
      <c r="A116" s="290"/>
      <c r="B116" s="291">
        <v>42339</v>
      </c>
      <c r="C116" s="309">
        <v>107.359555033093</v>
      </c>
      <c r="D116" s="309">
        <v>109.513379092864</v>
      </c>
      <c r="E116" s="309">
        <v>100.220935815677</v>
      </c>
      <c r="F116" s="309">
        <v>115.999360076854</v>
      </c>
      <c r="G116" s="309">
        <v>109.582438196391</v>
      </c>
      <c r="H116" s="309">
        <v>88.827323782177004</v>
      </c>
      <c r="I116" s="309">
        <v>109.615983083985</v>
      </c>
      <c r="J116" s="309">
        <v>115.976073473526</v>
      </c>
      <c r="K116" s="309">
        <v>115.487364041821</v>
      </c>
      <c r="L116" s="309">
        <v>111.616171883471</v>
      </c>
      <c r="M116" s="309">
        <v>113.257239596679</v>
      </c>
      <c r="N116" s="310">
        <v>109.508393729064</v>
      </c>
      <c r="O116" s="250"/>
    </row>
    <row r="117" spans="1:15" x14ac:dyDescent="0.3">
      <c r="A117" s="290"/>
      <c r="B117" s="291">
        <v>42370</v>
      </c>
      <c r="C117" s="309">
        <v>108.086132229201</v>
      </c>
      <c r="D117" s="309">
        <v>111.082513658049</v>
      </c>
      <c r="E117" s="309">
        <v>102.002485196446</v>
      </c>
      <c r="F117" s="309">
        <v>117.629343924304</v>
      </c>
      <c r="G117" s="309">
        <v>110.29838373999701</v>
      </c>
      <c r="H117" s="309">
        <v>90.191881607547003</v>
      </c>
      <c r="I117" s="309">
        <v>109.469982322359</v>
      </c>
      <c r="J117" s="309">
        <v>119.11071360437801</v>
      </c>
      <c r="K117" s="309">
        <v>119.275876103513</v>
      </c>
      <c r="L117" s="309">
        <v>114.117905670551</v>
      </c>
      <c r="M117" s="309">
        <v>115.836352811317</v>
      </c>
      <c r="N117" s="310">
        <v>111.25444773525901</v>
      </c>
      <c r="O117" s="250"/>
    </row>
    <row r="118" spans="1:15" x14ac:dyDescent="0.3">
      <c r="A118" s="290"/>
      <c r="B118" s="291">
        <v>42401</v>
      </c>
      <c r="C118" s="309">
        <v>108.728591970671</v>
      </c>
      <c r="D118" s="309">
        <v>113.647444945763</v>
      </c>
      <c r="E118" s="309">
        <v>102.004962086064</v>
      </c>
      <c r="F118" s="309">
        <v>119.696026667144</v>
      </c>
      <c r="G118" s="309">
        <v>112.222912997257</v>
      </c>
      <c r="H118" s="309">
        <v>94.032527893991002</v>
      </c>
      <c r="I118" s="309">
        <v>111.366702735088</v>
      </c>
      <c r="J118" s="309">
        <v>121.165724395962</v>
      </c>
      <c r="K118" s="309">
        <v>122.047486702882</v>
      </c>
      <c r="L118" s="309">
        <v>115.528827500514</v>
      </c>
      <c r="M118" s="309">
        <v>117.712309861252</v>
      </c>
      <c r="N118" s="310">
        <v>112.752251192317</v>
      </c>
      <c r="O118" s="250"/>
    </row>
    <row r="119" spans="1:15" x14ac:dyDescent="0.3">
      <c r="A119" s="290"/>
      <c r="B119" s="291">
        <v>42430</v>
      </c>
      <c r="C119" s="309">
        <v>109.395868095872</v>
      </c>
      <c r="D119" s="309">
        <v>115.006034372589</v>
      </c>
      <c r="E119" s="309">
        <v>101.511676624399</v>
      </c>
      <c r="F119" s="309">
        <v>119.049591225684</v>
      </c>
      <c r="G119" s="309">
        <v>112.66072482123</v>
      </c>
      <c r="H119" s="309">
        <v>93.300069690710004</v>
      </c>
      <c r="I119" s="309">
        <v>110.74056299411301</v>
      </c>
      <c r="J119" s="309">
        <v>119.583350459196</v>
      </c>
      <c r="K119" s="309">
        <v>119.584171197157</v>
      </c>
      <c r="L119" s="309">
        <v>113.701480604878</v>
      </c>
      <c r="M119" s="309">
        <v>116.241922967842</v>
      </c>
      <c r="N119" s="310">
        <v>111.480984957397</v>
      </c>
      <c r="O119" s="250"/>
    </row>
    <row r="120" spans="1:15" x14ac:dyDescent="0.3">
      <c r="A120" s="290"/>
      <c r="B120" s="291">
        <v>42461</v>
      </c>
      <c r="C120" s="309">
        <v>109.581738673711</v>
      </c>
      <c r="D120" s="309">
        <v>114.356136294726</v>
      </c>
      <c r="E120" s="309">
        <v>100.460850460686</v>
      </c>
      <c r="F120" s="309">
        <v>118.91503877839401</v>
      </c>
      <c r="G120" s="309">
        <v>113.11145464489501</v>
      </c>
      <c r="H120" s="309">
        <v>93.972952619935</v>
      </c>
      <c r="I120" s="309">
        <v>110.380148834233</v>
      </c>
      <c r="J120" s="309">
        <v>118.96037658834</v>
      </c>
      <c r="K120" s="309">
        <v>121.622591935061</v>
      </c>
      <c r="L120" s="309">
        <v>113.491796593986</v>
      </c>
      <c r="M120" s="309">
        <v>115.907898774797</v>
      </c>
      <c r="N120" s="310">
        <v>111.684023952052</v>
      </c>
      <c r="O120" s="250"/>
    </row>
    <row r="121" spans="1:15" x14ac:dyDescent="0.3">
      <c r="A121" s="290"/>
      <c r="B121" s="291">
        <v>42491</v>
      </c>
      <c r="C121" s="309">
        <v>110.672492611922</v>
      </c>
      <c r="D121" s="309">
        <v>115.481180292828</v>
      </c>
      <c r="E121" s="309">
        <v>101.959463904798</v>
      </c>
      <c r="F121" s="309">
        <v>119.927867378825</v>
      </c>
      <c r="G121" s="309">
        <v>114.002262314473</v>
      </c>
      <c r="H121" s="309">
        <v>98.778097540271006</v>
      </c>
      <c r="I121" s="309">
        <v>112.096526698549</v>
      </c>
      <c r="J121" s="309">
        <v>120.619170632425</v>
      </c>
      <c r="K121" s="309">
        <v>123.969932873445</v>
      </c>
      <c r="L121" s="309">
        <v>114.845790319141</v>
      </c>
      <c r="M121" s="309">
        <v>117.293633232274</v>
      </c>
      <c r="N121" s="310">
        <v>113.034197651868</v>
      </c>
      <c r="O121" s="250"/>
    </row>
    <row r="122" spans="1:15" x14ac:dyDescent="0.3">
      <c r="A122" s="290"/>
      <c r="B122" s="291">
        <v>42522</v>
      </c>
      <c r="C122" s="309">
        <v>112.002540228662</v>
      </c>
      <c r="D122" s="309">
        <v>115.711692063877</v>
      </c>
      <c r="E122" s="309">
        <v>104.986214801931</v>
      </c>
      <c r="F122" s="309">
        <v>121.132943091301</v>
      </c>
      <c r="G122" s="309">
        <v>114.263206983261</v>
      </c>
      <c r="H122" s="309">
        <v>102.900211919562</v>
      </c>
      <c r="I122" s="309">
        <v>115.183222609626</v>
      </c>
      <c r="J122" s="309">
        <v>123.502014195122</v>
      </c>
      <c r="K122" s="309">
        <v>127.049275182852</v>
      </c>
      <c r="L122" s="309">
        <v>116.518581632005</v>
      </c>
      <c r="M122" s="309">
        <v>119.48223567886301</v>
      </c>
      <c r="N122" s="310">
        <v>114.288093445345</v>
      </c>
      <c r="O122" s="250"/>
    </row>
    <row r="123" spans="1:15" x14ac:dyDescent="0.3">
      <c r="A123" s="290"/>
      <c r="B123" s="291">
        <v>42552</v>
      </c>
      <c r="C123" s="309">
        <v>113.19281373824001</v>
      </c>
      <c r="D123" s="309">
        <v>115.507502856326</v>
      </c>
      <c r="E123" s="309">
        <v>105.676419514643</v>
      </c>
      <c r="F123" s="309">
        <v>121.929199074034</v>
      </c>
      <c r="G123" s="309">
        <v>115.932901881506</v>
      </c>
      <c r="H123" s="309">
        <v>107.686849360743</v>
      </c>
      <c r="I123" s="309">
        <v>115.942061374888</v>
      </c>
      <c r="J123" s="309">
        <v>123.884805981962</v>
      </c>
      <c r="K123" s="309">
        <v>126.873165099685</v>
      </c>
      <c r="L123" s="309">
        <v>116.555965200956</v>
      </c>
      <c r="M123" s="309">
        <v>119.433223121759</v>
      </c>
      <c r="N123" s="310">
        <v>115.074347050561</v>
      </c>
      <c r="O123" s="250"/>
    </row>
    <row r="124" spans="1:15" x14ac:dyDescent="0.3">
      <c r="A124" s="290"/>
      <c r="B124" s="291">
        <v>42583</v>
      </c>
      <c r="C124" s="309">
        <v>113.940561007067</v>
      </c>
      <c r="D124" s="309">
        <v>116.006446842267</v>
      </c>
      <c r="E124" s="309">
        <v>107.77190768473</v>
      </c>
      <c r="F124" s="309">
        <v>121.134465472214</v>
      </c>
      <c r="G124" s="309">
        <v>116.460426501057</v>
      </c>
      <c r="H124" s="309">
        <v>108.72064670360101</v>
      </c>
      <c r="I124" s="309">
        <v>116.77839718353</v>
      </c>
      <c r="J124" s="309">
        <v>123.86628557116001</v>
      </c>
      <c r="K124" s="309">
        <v>126.004244485117</v>
      </c>
      <c r="L124" s="309">
        <v>116.437333215579</v>
      </c>
      <c r="M124" s="309">
        <v>119.418942226414</v>
      </c>
      <c r="N124" s="310">
        <v>115.557426489151</v>
      </c>
      <c r="O124" s="250"/>
    </row>
    <row r="125" spans="1:15" x14ac:dyDescent="0.3">
      <c r="A125" s="290"/>
      <c r="B125" s="291">
        <v>42614</v>
      </c>
      <c r="C125" s="309">
        <v>114.32017633319001</v>
      </c>
      <c r="D125" s="309">
        <v>115.95756734608</v>
      </c>
      <c r="E125" s="309">
        <v>109.328554197573</v>
      </c>
      <c r="F125" s="309">
        <v>123.503920979108</v>
      </c>
      <c r="G125" s="309">
        <v>117.128020390255</v>
      </c>
      <c r="H125" s="309">
        <v>109.54322745050401</v>
      </c>
      <c r="I125" s="309">
        <v>118.286859691327</v>
      </c>
      <c r="J125" s="309">
        <v>126.259504218296</v>
      </c>
      <c r="K125" s="309">
        <v>128.545722930788</v>
      </c>
      <c r="L125" s="309">
        <v>118.413005345983</v>
      </c>
      <c r="M125" s="309">
        <v>121.41526400561401</v>
      </c>
      <c r="N125" s="310">
        <v>117.54058311313101</v>
      </c>
      <c r="O125" s="250"/>
    </row>
    <row r="126" spans="1:15" x14ac:dyDescent="0.3">
      <c r="A126" s="290"/>
      <c r="B126" s="291">
        <v>42644</v>
      </c>
      <c r="C126" s="309">
        <v>115.152939821321</v>
      </c>
      <c r="D126" s="309">
        <v>116.48315706259601</v>
      </c>
      <c r="E126" s="309">
        <v>111.298921477501</v>
      </c>
      <c r="F126" s="309">
        <v>123.12816633738301</v>
      </c>
      <c r="G126" s="309">
        <v>117.414677518018</v>
      </c>
      <c r="H126" s="309">
        <v>107.321265588196</v>
      </c>
      <c r="I126" s="309">
        <v>118.09020790186</v>
      </c>
      <c r="J126" s="309">
        <v>125.870230510675</v>
      </c>
      <c r="K126" s="309">
        <v>128.078708544037</v>
      </c>
      <c r="L126" s="309">
        <v>118.581643425984</v>
      </c>
      <c r="M126" s="309">
        <v>120.98242995615701</v>
      </c>
      <c r="N126" s="310">
        <v>117.425685194493</v>
      </c>
      <c r="O126" s="250"/>
    </row>
    <row r="127" spans="1:15" x14ac:dyDescent="0.3">
      <c r="A127" s="290"/>
      <c r="B127" s="291">
        <v>42675</v>
      </c>
      <c r="C127" s="309">
        <v>115.291055721673</v>
      </c>
      <c r="D127" s="309">
        <v>117.487768022439</v>
      </c>
      <c r="E127" s="309">
        <v>113.596476407203</v>
      </c>
      <c r="F127" s="309">
        <v>124.928961494945</v>
      </c>
      <c r="G127" s="309">
        <v>117.94682193179101</v>
      </c>
      <c r="H127" s="309">
        <v>110.568528188931</v>
      </c>
      <c r="I127" s="309">
        <v>119.600553449934</v>
      </c>
      <c r="J127" s="309">
        <v>128.60168591259</v>
      </c>
      <c r="K127" s="309">
        <v>131.67789554730101</v>
      </c>
      <c r="L127" s="309">
        <v>121.42755691754</v>
      </c>
      <c r="M127" s="309">
        <v>123.782344253942</v>
      </c>
      <c r="N127" s="310">
        <v>119.124254728259</v>
      </c>
      <c r="O127" s="250"/>
    </row>
    <row r="128" spans="1:15" x14ac:dyDescent="0.3">
      <c r="A128" s="290"/>
      <c r="B128" s="291">
        <v>42705</v>
      </c>
      <c r="C128" s="309">
        <v>116.707594429987</v>
      </c>
      <c r="D128" s="309">
        <v>117.857122616632</v>
      </c>
      <c r="E128" s="309">
        <v>115.71996643048</v>
      </c>
      <c r="F128" s="309">
        <v>127.096660361302</v>
      </c>
      <c r="G128" s="309">
        <v>118.229118097499</v>
      </c>
      <c r="H128" s="309">
        <v>111.078202588914</v>
      </c>
      <c r="I128" s="309">
        <v>120.802314086021</v>
      </c>
      <c r="J128" s="309">
        <v>131.02357831783601</v>
      </c>
      <c r="K128" s="309">
        <v>133.787802626527</v>
      </c>
      <c r="L128" s="309">
        <v>122.886930721952</v>
      </c>
      <c r="M128" s="309">
        <v>126.148307547282</v>
      </c>
      <c r="N128" s="310">
        <v>120.334215168659</v>
      </c>
      <c r="O128" s="250"/>
    </row>
    <row r="129" spans="1:15" x14ac:dyDescent="0.3">
      <c r="A129" s="290"/>
      <c r="B129" s="291">
        <v>42736</v>
      </c>
      <c r="C129" s="309">
        <v>119.97381241969801</v>
      </c>
      <c r="D129" s="309">
        <v>121.75319314426</v>
      </c>
      <c r="E129" s="309">
        <v>120.931264027878</v>
      </c>
      <c r="F129" s="309">
        <v>130.60635507546101</v>
      </c>
      <c r="G129" s="309">
        <v>120.89456749818</v>
      </c>
      <c r="H129" s="309">
        <v>116.399244757559</v>
      </c>
      <c r="I129" s="309">
        <v>123.91082083244901</v>
      </c>
      <c r="J129" s="309">
        <v>134.50141129422801</v>
      </c>
      <c r="K129" s="309">
        <v>138.22526803577</v>
      </c>
      <c r="L129" s="309">
        <v>126.35250027571</v>
      </c>
      <c r="M129" s="309">
        <v>128.70404762430101</v>
      </c>
      <c r="N129" s="310">
        <v>123.233467933043</v>
      </c>
      <c r="O129" s="250"/>
    </row>
    <row r="130" spans="1:15" x14ac:dyDescent="0.3">
      <c r="A130" s="290"/>
      <c r="B130" s="291">
        <v>42767</v>
      </c>
      <c r="C130" s="309">
        <v>123.005395228083</v>
      </c>
      <c r="D130" s="309">
        <v>126.49269866908</v>
      </c>
      <c r="E130" s="309">
        <v>123.91165498477</v>
      </c>
      <c r="F130" s="309">
        <v>130.042410673749</v>
      </c>
      <c r="G130" s="309">
        <v>122.59287577356</v>
      </c>
      <c r="H130" s="309">
        <v>118.002488294126</v>
      </c>
      <c r="I130" s="309">
        <v>124.350184888957</v>
      </c>
      <c r="J130" s="309">
        <v>131.391607594005</v>
      </c>
      <c r="K130" s="309">
        <v>134.99125543026</v>
      </c>
      <c r="L130" s="309">
        <v>124.564736358362</v>
      </c>
      <c r="M130" s="309">
        <v>127.217344641748</v>
      </c>
      <c r="N130" s="310">
        <v>122.679299867732</v>
      </c>
      <c r="O130" s="250"/>
    </row>
    <row r="131" spans="1:15" x14ac:dyDescent="0.3">
      <c r="A131" s="290"/>
      <c r="B131" s="291">
        <v>42795</v>
      </c>
      <c r="C131" s="309">
        <v>124.047852947107</v>
      </c>
      <c r="D131" s="309">
        <v>127.051943607846</v>
      </c>
      <c r="E131" s="309">
        <v>122.372050647214</v>
      </c>
      <c r="F131" s="309">
        <v>130.520479003139</v>
      </c>
      <c r="G131" s="309">
        <v>122.870122774932</v>
      </c>
      <c r="H131" s="309">
        <v>116.812439947805</v>
      </c>
      <c r="I131" s="309">
        <v>124.360843424405</v>
      </c>
      <c r="J131" s="309">
        <v>129.095796257796</v>
      </c>
      <c r="K131" s="309">
        <v>132.015860486718</v>
      </c>
      <c r="L131" s="309">
        <v>122.434953939629</v>
      </c>
      <c r="M131" s="309">
        <v>124.870617969409</v>
      </c>
      <c r="N131" s="310">
        <v>121.028102296116</v>
      </c>
      <c r="O131" s="250"/>
    </row>
    <row r="132" spans="1:15" x14ac:dyDescent="0.3">
      <c r="A132" s="290"/>
      <c r="B132" s="291">
        <v>42826</v>
      </c>
      <c r="C132" s="309">
        <v>124.19824356996</v>
      </c>
      <c r="D132" s="309">
        <v>126.396217587126</v>
      </c>
      <c r="E132" s="309">
        <v>116.806835323095</v>
      </c>
      <c r="F132" s="309">
        <v>129.986200333337</v>
      </c>
      <c r="G132" s="309">
        <v>122.696067048644</v>
      </c>
      <c r="H132" s="309">
        <v>115.378905464412</v>
      </c>
      <c r="I132" s="309">
        <v>123.741545732372</v>
      </c>
      <c r="J132" s="309">
        <v>127.18675398988201</v>
      </c>
      <c r="K132" s="309">
        <v>130.00147196027001</v>
      </c>
      <c r="L132" s="309">
        <v>123.973648098515</v>
      </c>
      <c r="M132" s="309">
        <v>123.429739428977</v>
      </c>
      <c r="N132" s="310">
        <v>120.225577954184</v>
      </c>
      <c r="O132" s="250"/>
    </row>
    <row r="133" spans="1:15" x14ac:dyDescent="0.3">
      <c r="A133" s="290"/>
      <c r="B133" s="291">
        <v>42856</v>
      </c>
      <c r="C133" s="309">
        <v>124.65886991305</v>
      </c>
      <c r="D133" s="309">
        <v>126.407293357393</v>
      </c>
      <c r="E133" s="309">
        <v>116.389332486871</v>
      </c>
      <c r="F133" s="309">
        <v>130.132862250323</v>
      </c>
      <c r="G133" s="309">
        <v>123.648205692955</v>
      </c>
      <c r="H133" s="309">
        <v>113.791006610313</v>
      </c>
      <c r="I133" s="309">
        <v>123.475653002193</v>
      </c>
      <c r="J133" s="309">
        <v>127.4689897348</v>
      </c>
      <c r="K133" s="309">
        <v>130.71411630792301</v>
      </c>
      <c r="L133" s="309">
        <v>124.833395746262</v>
      </c>
      <c r="M133" s="309">
        <v>123.641077477971</v>
      </c>
      <c r="N133" s="310">
        <v>121.073348408106</v>
      </c>
      <c r="O133" s="250"/>
    </row>
    <row r="134" spans="1:15" x14ac:dyDescent="0.3">
      <c r="A134" s="290"/>
      <c r="B134" s="291">
        <v>42887</v>
      </c>
      <c r="C134" s="309">
        <v>124.68151192895201</v>
      </c>
      <c r="D134" s="309">
        <v>127.38896471397101</v>
      </c>
      <c r="E134" s="309">
        <v>114.672154454611</v>
      </c>
      <c r="F134" s="309">
        <v>128.325528497043</v>
      </c>
      <c r="G134" s="309">
        <v>123.969263288527</v>
      </c>
      <c r="H134" s="309">
        <v>112.419009503702</v>
      </c>
      <c r="I134" s="309">
        <v>123.269530312733</v>
      </c>
      <c r="J134" s="309">
        <v>125.51553403537601</v>
      </c>
      <c r="K134" s="309">
        <v>128.04079355988301</v>
      </c>
      <c r="L134" s="309">
        <v>123.931123487693</v>
      </c>
      <c r="M134" s="309">
        <v>121.990289640257</v>
      </c>
      <c r="N134" s="310">
        <v>119.762055234261</v>
      </c>
      <c r="O134" s="250"/>
    </row>
    <row r="135" spans="1:15" x14ac:dyDescent="0.3">
      <c r="A135" s="290"/>
      <c r="B135" s="291">
        <v>42917</v>
      </c>
      <c r="C135" s="309">
        <v>124.849759412694</v>
      </c>
      <c r="D135" s="309">
        <v>126.990045406061</v>
      </c>
      <c r="E135" s="309">
        <v>112.794263525807</v>
      </c>
      <c r="F135" s="309">
        <v>128.07871002838999</v>
      </c>
      <c r="G135" s="309">
        <v>125.313842295906</v>
      </c>
      <c r="H135" s="309">
        <v>110.473032151334</v>
      </c>
      <c r="I135" s="309">
        <v>123.982411026241</v>
      </c>
      <c r="J135" s="309">
        <v>124.789854785853</v>
      </c>
      <c r="K135" s="309">
        <v>126.48586282698901</v>
      </c>
      <c r="L135" s="309">
        <v>123.121192318524</v>
      </c>
      <c r="M135" s="309">
        <v>121.403238465521</v>
      </c>
      <c r="N135" s="310">
        <v>119.307203928493</v>
      </c>
      <c r="O135" s="250"/>
    </row>
    <row r="136" spans="1:15" x14ac:dyDescent="0.3">
      <c r="A136" s="290"/>
      <c r="B136" s="291">
        <v>42948</v>
      </c>
      <c r="C136" s="309">
        <v>125.10399963423301</v>
      </c>
      <c r="D136" s="309">
        <v>127.178454773689</v>
      </c>
      <c r="E136" s="309">
        <v>112.59363418105001</v>
      </c>
      <c r="F136" s="309">
        <v>128.772706508662</v>
      </c>
      <c r="G136" s="309">
        <v>125.83797949519401</v>
      </c>
      <c r="H136" s="309">
        <v>111.215357784356</v>
      </c>
      <c r="I136" s="309">
        <v>123.308819758295</v>
      </c>
      <c r="J136" s="309">
        <v>124.449333155847</v>
      </c>
      <c r="K136" s="309">
        <v>126.172676388179</v>
      </c>
      <c r="L136" s="309">
        <v>123.243268676925</v>
      </c>
      <c r="M136" s="309">
        <v>122.288080579233</v>
      </c>
      <c r="N136" s="310">
        <v>119.394141954248</v>
      </c>
      <c r="O136" s="250"/>
    </row>
    <row r="137" spans="1:15" x14ac:dyDescent="0.3">
      <c r="A137" s="290"/>
      <c r="B137" s="291">
        <v>42979</v>
      </c>
      <c r="C137" s="309">
        <v>125.400543951291</v>
      </c>
      <c r="D137" s="309">
        <v>126.278123461519</v>
      </c>
      <c r="E137" s="309">
        <v>114.088522672018</v>
      </c>
      <c r="F137" s="309">
        <v>129.56075207363301</v>
      </c>
      <c r="G137" s="309">
        <v>125.77294811108401</v>
      </c>
      <c r="H137" s="309">
        <v>112.35819228677801</v>
      </c>
      <c r="I137" s="309">
        <v>123.691336715172</v>
      </c>
      <c r="J137" s="309">
        <v>124.553166920244</v>
      </c>
      <c r="K137" s="309">
        <v>126.330309278163</v>
      </c>
      <c r="L137" s="309">
        <v>123.532663955576</v>
      </c>
      <c r="M137" s="309">
        <v>122.212014723297</v>
      </c>
      <c r="N137" s="310">
        <v>119.634900914588</v>
      </c>
      <c r="O137" s="250"/>
    </row>
    <row r="138" spans="1:15" x14ac:dyDescent="0.3">
      <c r="A138" s="290"/>
      <c r="B138" s="291">
        <v>43009</v>
      </c>
      <c r="C138" s="309">
        <v>125.772944807888</v>
      </c>
      <c r="D138" s="309">
        <v>126.90498403234</v>
      </c>
      <c r="E138" s="309">
        <v>116.799969508575</v>
      </c>
      <c r="F138" s="309">
        <v>131.40615184765301</v>
      </c>
      <c r="G138" s="309">
        <v>125.36963804609501</v>
      </c>
      <c r="H138" s="309">
        <v>114.94918319534401</v>
      </c>
      <c r="I138" s="309">
        <v>125.202683095225</v>
      </c>
      <c r="J138" s="309">
        <v>127.411577117604</v>
      </c>
      <c r="K138" s="309">
        <v>130.45168564903801</v>
      </c>
      <c r="L138" s="309">
        <v>127.096968406885</v>
      </c>
      <c r="M138" s="309">
        <v>124.813961012826</v>
      </c>
      <c r="N138" s="310">
        <v>121.580053637943</v>
      </c>
      <c r="O138" s="250"/>
    </row>
    <row r="139" spans="1:15" x14ac:dyDescent="0.3">
      <c r="A139" s="290"/>
      <c r="B139" s="291">
        <v>43040</v>
      </c>
      <c r="C139" s="309">
        <v>125.957428445549</v>
      </c>
      <c r="D139" s="309">
        <v>129.07282977777601</v>
      </c>
      <c r="E139" s="309">
        <v>120.771222510103</v>
      </c>
      <c r="F139" s="309">
        <v>132.408839386338</v>
      </c>
      <c r="G139" s="309">
        <v>125.239875429048</v>
      </c>
      <c r="H139" s="309">
        <v>116.205103260689</v>
      </c>
      <c r="I139" s="309">
        <v>125.724628107774</v>
      </c>
      <c r="J139" s="309">
        <v>128.920046914252</v>
      </c>
      <c r="K139" s="309">
        <v>131.55028456689899</v>
      </c>
      <c r="L139" s="309">
        <v>127.891901929171</v>
      </c>
      <c r="M139" s="309">
        <v>126.29534284288501</v>
      </c>
      <c r="N139" s="310">
        <v>122.269634854912</v>
      </c>
      <c r="O139" s="250"/>
    </row>
    <row r="140" spans="1:15" x14ac:dyDescent="0.3">
      <c r="A140" s="290"/>
      <c r="B140" s="291">
        <v>43070</v>
      </c>
      <c r="C140" s="309">
        <v>125.93526997305</v>
      </c>
      <c r="D140" s="309">
        <v>129.015061893954</v>
      </c>
      <c r="E140" s="309">
        <v>121.496030446438</v>
      </c>
      <c r="F140" s="309">
        <v>132.77434085600501</v>
      </c>
      <c r="G140" s="309">
        <v>124.832290137038</v>
      </c>
      <c r="H140" s="309">
        <v>115.86652504724201</v>
      </c>
      <c r="I140" s="309">
        <v>126.60927527945201</v>
      </c>
      <c r="J140" s="309">
        <v>129.195860421189</v>
      </c>
      <c r="K140" s="309">
        <v>131.71769607255601</v>
      </c>
      <c r="L140" s="309">
        <v>128.00641516393</v>
      </c>
      <c r="M140" s="309">
        <v>126.51020759051301</v>
      </c>
      <c r="N140" s="310">
        <v>122.631736774633</v>
      </c>
      <c r="O140" s="250"/>
    </row>
    <row r="141" spans="1:15" x14ac:dyDescent="0.3">
      <c r="A141" s="290"/>
      <c r="B141" s="291">
        <v>43101</v>
      </c>
      <c r="C141" s="309">
        <v>128.734316125438</v>
      </c>
      <c r="D141" s="309">
        <v>129.45016308872201</v>
      </c>
      <c r="E141" s="309">
        <v>124.135766513196</v>
      </c>
      <c r="F141" s="309">
        <v>134.199870295247</v>
      </c>
      <c r="G141" s="309">
        <v>126.672737561194</v>
      </c>
      <c r="H141" s="309">
        <v>119.780204360919</v>
      </c>
      <c r="I141" s="309">
        <v>127.802665882993</v>
      </c>
      <c r="J141" s="309">
        <v>130.069554121039</v>
      </c>
      <c r="K141" s="309">
        <v>131.755426746767</v>
      </c>
      <c r="L141" s="309">
        <v>128.77220183602699</v>
      </c>
      <c r="M141" s="309">
        <v>127.54421112735101</v>
      </c>
      <c r="N141" s="310">
        <v>123.067565618036</v>
      </c>
      <c r="O141" s="250"/>
    </row>
    <row r="142" spans="1:15" x14ac:dyDescent="0.3">
      <c r="A142" s="290"/>
      <c r="B142" s="291">
        <v>43132</v>
      </c>
      <c r="C142" s="309">
        <v>130.22036454922801</v>
      </c>
      <c r="D142" s="309">
        <v>130.42322264283101</v>
      </c>
      <c r="E142" s="309">
        <v>125.39526695091</v>
      </c>
      <c r="F142" s="309">
        <v>135.058591344403</v>
      </c>
      <c r="G142" s="309">
        <v>127.306456985745</v>
      </c>
      <c r="H142" s="309">
        <v>120.04404598823901</v>
      </c>
      <c r="I142" s="309">
        <v>128.352670193949</v>
      </c>
      <c r="J142" s="309">
        <v>129.57973668403599</v>
      </c>
      <c r="K142" s="309">
        <v>129.930961771612</v>
      </c>
      <c r="L142" s="309">
        <v>128.28404949360601</v>
      </c>
      <c r="M142" s="309">
        <v>126.41517353943701</v>
      </c>
      <c r="N142" s="310">
        <v>122.462971896799</v>
      </c>
      <c r="O142" s="250"/>
    </row>
    <row r="143" spans="1:15" x14ac:dyDescent="0.3">
      <c r="A143" s="290"/>
      <c r="B143" s="291">
        <v>43160</v>
      </c>
      <c r="C143" s="309">
        <v>131.344302652333</v>
      </c>
      <c r="D143" s="309">
        <v>131.807078608795</v>
      </c>
      <c r="E143" s="309">
        <v>124.521638124407</v>
      </c>
      <c r="F143" s="309">
        <v>135.30511833884901</v>
      </c>
      <c r="G143" s="309">
        <v>127.740399440942</v>
      </c>
      <c r="H143" s="309">
        <v>120.718763947247</v>
      </c>
      <c r="I143" s="309">
        <v>129.052598863226</v>
      </c>
      <c r="J143" s="309">
        <v>130.16003289911299</v>
      </c>
      <c r="K143" s="309">
        <v>130.38078356321901</v>
      </c>
      <c r="L143" s="309">
        <v>128.46413356929</v>
      </c>
      <c r="M143" s="309">
        <v>126.66038950413601</v>
      </c>
      <c r="N143" s="310">
        <v>122.971088121631</v>
      </c>
      <c r="O143" s="250"/>
    </row>
    <row r="144" spans="1:15" x14ac:dyDescent="0.3">
      <c r="A144" s="290"/>
      <c r="B144" s="291">
        <v>43191</v>
      </c>
      <c r="C144" s="309">
        <v>133.09247781098301</v>
      </c>
      <c r="D144" s="309">
        <v>132.85945937987199</v>
      </c>
      <c r="E144" s="309">
        <v>123.030411228473</v>
      </c>
      <c r="F144" s="309">
        <v>135.136837942456</v>
      </c>
      <c r="G144" s="309">
        <v>128.10965069041799</v>
      </c>
      <c r="H144" s="309">
        <v>121.624442187752</v>
      </c>
      <c r="I144" s="309">
        <v>129.63826668563101</v>
      </c>
      <c r="J144" s="309">
        <v>129.355583746045</v>
      </c>
      <c r="K144" s="309">
        <v>129.00461166279101</v>
      </c>
      <c r="L144" s="309">
        <v>127.7519607112</v>
      </c>
      <c r="M144" s="309">
        <v>125.939025906407</v>
      </c>
      <c r="N144" s="310">
        <v>122.419645689189</v>
      </c>
      <c r="O144" s="250"/>
    </row>
    <row r="145" spans="1:15" x14ac:dyDescent="0.3">
      <c r="A145" s="290"/>
      <c r="B145" s="291">
        <v>43221</v>
      </c>
      <c r="C145" s="309">
        <v>134.60965350007299</v>
      </c>
      <c r="D145" s="309">
        <v>132.98147946569199</v>
      </c>
      <c r="E145" s="309">
        <v>124.67594976976601</v>
      </c>
      <c r="F145" s="309">
        <v>136.75499856624299</v>
      </c>
      <c r="G145" s="309">
        <v>129.254206833019</v>
      </c>
      <c r="H145" s="309">
        <v>127.602005227221</v>
      </c>
      <c r="I145" s="309">
        <v>131.99739360487999</v>
      </c>
      <c r="J145" s="309">
        <v>133.11320885471901</v>
      </c>
      <c r="K145" s="309">
        <v>133.073089202918</v>
      </c>
      <c r="L145" s="309">
        <v>130.297629081172</v>
      </c>
      <c r="M145" s="309">
        <v>129.03770428806601</v>
      </c>
      <c r="N145" s="310">
        <v>125.206802539397</v>
      </c>
      <c r="O145" s="250"/>
    </row>
    <row r="146" spans="1:15" x14ac:dyDescent="0.3">
      <c r="A146" s="290"/>
      <c r="B146" s="291">
        <v>43252</v>
      </c>
      <c r="C146" s="309">
        <v>136.295270409154</v>
      </c>
      <c r="D146" s="309">
        <v>132.75807518040901</v>
      </c>
      <c r="E146" s="309">
        <v>126.61192344220601</v>
      </c>
      <c r="F146" s="309">
        <v>137.72854137229899</v>
      </c>
      <c r="G146" s="309">
        <v>129.77459249333401</v>
      </c>
      <c r="H146" s="309">
        <v>133.317405739668</v>
      </c>
      <c r="I146" s="309">
        <v>134.603656828487</v>
      </c>
      <c r="J146" s="309">
        <v>137.29067250135401</v>
      </c>
      <c r="K146" s="309">
        <v>137.30757717990201</v>
      </c>
      <c r="L146" s="309">
        <v>132.976993477066</v>
      </c>
      <c r="M146" s="309">
        <v>131.53220978471401</v>
      </c>
      <c r="N146" s="310">
        <v>126.82028741038199</v>
      </c>
      <c r="O146" s="250"/>
    </row>
    <row r="147" spans="1:15" x14ac:dyDescent="0.3">
      <c r="A147" s="290"/>
      <c r="B147" s="291">
        <v>43282</v>
      </c>
      <c r="C147" s="309">
        <v>137.39052020561701</v>
      </c>
      <c r="D147" s="309">
        <v>133.060704449605</v>
      </c>
      <c r="E147" s="309">
        <v>125.27579297918</v>
      </c>
      <c r="F147" s="309">
        <v>137.030402168943</v>
      </c>
      <c r="G147" s="309">
        <v>129.94360728165501</v>
      </c>
      <c r="H147" s="309">
        <v>130.157046819897</v>
      </c>
      <c r="I147" s="309">
        <v>133.674555950052</v>
      </c>
      <c r="J147" s="309">
        <v>134.19414934878401</v>
      </c>
      <c r="K147" s="309">
        <v>133.09172167445499</v>
      </c>
      <c r="L147" s="309">
        <v>130.66611509813799</v>
      </c>
      <c r="M147" s="309">
        <v>128.62166585097501</v>
      </c>
      <c r="N147" s="310">
        <v>125.248181853632</v>
      </c>
      <c r="O147" s="250"/>
    </row>
    <row r="148" spans="1:15" x14ac:dyDescent="0.3">
      <c r="A148" s="290"/>
      <c r="B148" s="291">
        <v>43313</v>
      </c>
      <c r="C148" s="309">
        <v>137.82263202295701</v>
      </c>
      <c r="D148" s="309">
        <v>133.097440839179</v>
      </c>
      <c r="E148" s="309">
        <v>124.17133950601</v>
      </c>
      <c r="F148" s="309">
        <v>135.44733044641799</v>
      </c>
      <c r="G148" s="309">
        <v>129.61731114146599</v>
      </c>
      <c r="H148" s="309">
        <v>127.24042338921601</v>
      </c>
      <c r="I148" s="309">
        <v>133.742166407946</v>
      </c>
      <c r="J148" s="309">
        <v>133.49481129754301</v>
      </c>
      <c r="K148" s="309">
        <v>132.02990011589799</v>
      </c>
      <c r="L148" s="309">
        <v>131.17619526022401</v>
      </c>
      <c r="M148" s="309">
        <v>127.877130346546</v>
      </c>
      <c r="N148" s="310">
        <v>124.68103617155001</v>
      </c>
      <c r="O148" s="250"/>
    </row>
    <row r="149" spans="1:15" x14ac:dyDescent="0.3">
      <c r="A149" s="290"/>
      <c r="B149" s="291">
        <v>43344</v>
      </c>
      <c r="C149" s="309">
        <v>138.53732002266199</v>
      </c>
      <c r="D149" s="309">
        <v>133.79165084408999</v>
      </c>
      <c r="E149" s="309">
        <v>124.93466759482899</v>
      </c>
      <c r="F149" s="309">
        <v>137.17721430471701</v>
      </c>
      <c r="G149" s="309">
        <v>129.714333329916</v>
      </c>
      <c r="H149" s="309">
        <v>124.99159141630901</v>
      </c>
      <c r="I149" s="309">
        <v>133.72284438212199</v>
      </c>
      <c r="J149" s="309">
        <v>134.61049287423199</v>
      </c>
      <c r="K149" s="309">
        <v>133.02225359930699</v>
      </c>
      <c r="L149" s="309">
        <v>132.42604096046401</v>
      </c>
      <c r="M149" s="309">
        <v>128.583662523431</v>
      </c>
      <c r="N149" s="310">
        <v>125.52038218152499</v>
      </c>
      <c r="O149" s="250"/>
    </row>
    <row r="150" spans="1:15" x14ac:dyDescent="0.3">
      <c r="A150" s="290"/>
      <c r="B150" s="291">
        <v>43374</v>
      </c>
      <c r="C150" s="309">
        <v>138.365767637592</v>
      </c>
      <c r="D150" s="309">
        <v>133.363832419207</v>
      </c>
      <c r="E150" s="309">
        <v>125.50340489528701</v>
      </c>
      <c r="F150" s="309">
        <v>137.113212121896</v>
      </c>
      <c r="G150" s="309">
        <v>129.94071684970501</v>
      </c>
      <c r="H150" s="309">
        <v>125.57389012373</v>
      </c>
      <c r="I150" s="309">
        <v>134.431343606252</v>
      </c>
      <c r="J150" s="309">
        <v>134.971915888567</v>
      </c>
      <c r="K150" s="309">
        <v>133.48446562505501</v>
      </c>
      <c r="L150" s="309">
        <v>132.74056282905099</v>
      </c>
      <c r="M150" s="309">
        <v>128.80512247483199</v>
      </c>
      <c r="N150" s="310">
        <v>126.201996521178</v>
      </c>
      <c r="O150" s="250"/>
    </row>
    <row r="151" spans="1:15" x14ac:dyDescent="0.3">
      <c r="A151" s="290"/>
      <c r="B151" s="291">
        <v>43405</v>
      </c>
      <c r="C151" s="309">
        <v>138.813065146177</v>
      </c>
      <c r="D151" s="309">
        <v>134.00397142605101</v>
      </c>
      <c r="E151" s="309">
        <v>128.224801627522</v>
      </c>
      <c r="F151" s="309">
        <v>140.045924646185</v>
      </c>
      <c r="G151" s="309">
        <v>130.50746772101201</v>
      </c>
      <c r="H151" s="309">
        <v>127.27166707608799</v>
      </c>
      <c r="I151" s="309">
        <v>135.708988754253</v>
      </c>
      <c r="J151" s="309">
        <v>138.83782662679801</v>
      </c>
      <c r="K151" s="309">
        <v>138.204621264758</v>
      </c>
      <c r="L151" s="309">
        <v>134.733357437781</v>
      </c>
      <c r="M151" s="309">
        <v>132.206260015102</v>
      </c>
      <c r="N151" s="310">
        <v>129.05781155013301</v>
      </c>
      <c r="O151" s="250"/>
    </row>
    <row r="152" spans="1:15" x14ac:dyDescent="0.3">
      <c r="A152" s="290"/>
      <c r="B152" s="291">
        <v>43435</v>
      </c>
      <c r="C152" s="309">
        <v>138.88308710461899</v>
      </c>
      <c r="D152" s="309">
        <v>134.26471190334499</v>
      </c>
      <c r="E152" s="309">
        <v>129.858975885956</v>
      </c>
      <c r="F152" s="309">
        <v>141.13204793610399</v>
      </c>
      <c r="G152" s="309">
        <v>130.07269409223599</v>
      </c>
      <c r="H152" s="309">
        <v>127.985320205306</v>
      </c>
      <c r="I152" s="309">
        <v>136.036732928085</v>
      </c>
      <c r="J152" s="309">
        <v>139.41143224249799</v>
      </c>
      <c r="K152" s="309">
        <v>138.42819261690701</v>
      </c>
      <c r="L152" s="309">
        <v>134.84813997354601</v>
      </c>
      <c r="M152" s="309">
        <v>132.45254808061699</v>
      </c>
      <c r="N152" s="310">
        <v>129.15719459701799</v>
      </c>
      <c r="O152" s="250"/>
    </row>
    <row r="153" spans="1:15" x14ac:dyDescent="0.3">
      <c r="A153" s="289"/>
      <c r="B153" s="291">
        <v>43466</v>
      </c>
      <c r="C153" s="309">
        <v>139.74898311235799</v>
      </c>
      <c r="D153" s="309">
        <v>135.46997007909999</v>
      </c>
      <c r="E153" s="309">
        <v>128.83795326396199</v>
      </c>
      <c r="F153" s="309">
        <v>141.43740148962101</v>
      </c>
      <c r="G153" s="309">
        <v>130.567116850134</v>
      </c>
      <c r="H153" s="309">
        <v>126.787211709912</v>
      </c>
      <c r="I153" s="309">
        <v>136.691428883566</v>
      </c>
      <c r="J153" s="309">
        <v>136.787486589157</v>
      </c>
      <c r="K153" s="309">
        <v>135.406983647353</v>
      </c>
      <c r="L153" s="309">
        <v>135.98230326960299</v>
      </c>
      <c r="M153" s="309">
        <v>130.161042162055</v>
      </c>
      <c r="N153" s="310">
        <v>127.578163050786</v>
      </c>
      <c r="O153" s="250"/>
    </row>
    <row r="154" spans="1:15" x14ac:dyDescent="0.3">
      <c r="A154" s="289"/>
      <c r="B154" s="291">
        <v>43497</v>
      </c>
      <c r="C154" s="309">
        <v>139.95393210461401</v>
      </c>
      <c r="D154" s="309">
        <v>135.853624754013</v>
      </c>
      <c r="E154" s="309">
        <v>127.331076094276</v>
      </c>
      <c r="F154" s="309">
        <v>141.93131367447199</v>
      </c>
      <c r="G154" s="309">
        <v>131.85066750908899</v>
      </c>
      <c r="H154" s="309">
        <v>126.95954700538501</v>
      </c>
      <c r="I154" s="309">
        <v>137.462102241281</v>
      </c>
      <c r="J154" s="309">
        <v>136.280590488548</v>
      </c>
      <c r="K154" s="309">
        <v>135.23833959270701</v>
      </c>
      <c r="L154" s="309">
        <v>136.19868549686501</v>
      </c>
      <c r="M154" s="309">
        <v>129.956906786497</v>
      </c>
      <c r="N154" s="310">
        <v>127.88427616888499</v>
      </c>
      <c r="O154" s="250"/>
    </row>
    <row r="155" spans="1:15" x14ac:dyDescent="0.3">
      <c r="A155" s="289"/>
      <c r="B155" s="291">
        <v>43525</v>
      </c>
      <c r="C155" s="309">
        <v>139.72073057634</v>
      </c>
      <c r="D155" s="309">
        <v>136.754318402438</v>
      </c>
      <c r="E155" s="309">
        <v>127.15666129790399</v>
      </c>
      <c r="F155" s="309">
        <v>142.174390507905</v>
      </c>
      <c r="G155" s="309">
        <v>132.41428503762299</v>
      </c>
      <c r="H155" s="309">
        <v>126.684014747747</v>
      </c>
      <c r="I155" s="309">
        <v>137.76214892403101</v>
      </c>
      <c r="J155" s="309">
        <v>136.33798462966399</v>
      </c>
      <c r="K155" s="309">
        <v>135.55762773985401</v>
      </c>
      <c r="L155" s="309">
        <v>136.51346944540401</v>
      </c>
      <c r="M155" s="309">
        <v>130.10979150957201</v>
      </c>
      <c r="N155" s="310">
        <v>129.54656112514999</v>
      </c>
      <c r="O155" s="250"/>
    </row>
    <row r="156" spans="1:15" x14ac:dyDescent="0.3">
      <c r="A156" s="289"/>
      <c r="B156" s="291">
        <v>43556</v>
      </c>
      <c r="C156" s="309">
        <v>139.68454318864099</v>
      </c>
      <c r="D156" s="309">
        <v>137.43272335570799</v>
      </c>
      <c r="E156" s="309">
        <v>127.092763951083</v>
      </c>
      <c r="F156" s="309">
        <v>142.02394821281499</v>
      </c>
      <c r="G156" s="309">
        <v>131.90407803979201</v>
      </c>
      <c r="H156" s="309">
        <v>125.22191429024799</v>
      </c>
      <c r="I156" s="309">
        <v>137.42769291273501</v>
      </c>
      <c r="J156" s="309">
        <v>136.451980629253</v>
      </c>
      <c r="K156" s="309">
        <v>134.210764676146</v>
      </c>
      <c r="L156" s="309">
        <v>136.307475102967</v>
      </c>
      <c r="M156" s="309">
        <v>130.03851733074299</v>
      </c>
      <c r="N156" s="310">
        <v>129.89565594423399</v>
      </c>
      <c r="O156" s="294"/>
    </row>
    <row r="157" spans="1:15" x14ac:dyDescent="0.3">
      <c r="A157" s="289"/>
      <c r="B157" s="291">
        <v>43586</v>
      </c>
      <c r="C157" s="309">
        <v>140.11501754532199</v>
      </c>
      <c r="D157" s="309">
        <v>138.828512144651</v>
      </c>
      <c r="E157" s="309">
        <v>126.575604866399</v>
      </c>
      <c r="F157" s="309">
        <v>144.433942706773</v>
      </c>
      <c r="G157" s="309">
        <v>132.471565596858</v>
      </c>
      <c r="H157" s="309">
        <v>123.854200096258</v>
      </c>
      <c r="I157" s="309">
        <v>138.08698378671801</v>
      </c>
      <c r="J157" s="309">
        <v>136.706612157557</v>
      </c>
      <c r="K157" s="309">
        <v>134.48975914761701</v>
      </c>
      <c r="L157" s="309">
        <v>136.740584645506</v>
      </c>
      <c r="M157" s="309">
        <v>130.30965176734699</v>
      </c>
      <c r="N157" s="310">
        <v>130.04282244306199</v>
      </c>
      <c r="O157" s="294"/>
    </row>
    <row r="158" spans="1:15" x14ac:dyDescent="0.3">
      <c r="A158" s="289"/>
      <c r="B158" s="291">
        <v>43617</v>
      </c>
      <c r="C158" s="309">
        <v>140.46009872318501</v>
      </c>
      <c r="D158" s="309">
        <v>139.15517557892599</v>
      </c>
      <c r="E158" s="309">
        <v>127.40342271339399</v>
      </c>
      <c r="F158" s="309">
        <v>144.334670701525</v>
      </c>
      <c r="G158" s="309">
        <v>133.14263367113799</v>
      </c>
      <c r="H158" s="309">
        <v>124.450289684897</v>
      </c>
      <c r="I158" s="309">
        <v>138.68241167265899</v>
      </c>
      <c r="J158" s="309">
        <v>137.35359913428599</v>
      </c>
      <c r="K158" s="309">
        <v>135.99300771570199</v>
      </c>
      <c r="L158" s="309">
        <v>137.17394358286001</v>
      </c>
      <c r="M158" s="309">
        <v>131.47916621512101</v>
      </c>
      <c r="N158" s="310">
        <v>130.706530559388</v>
      </c>
      <c r="O158" s="294"/>
    </row>
    <row r="159" spans="1:15" x14ac:dyDescent="0.3">
      <c r="A159" s="289"/>
      <c r="B159" s="291">
        <v>43647</v>
      </c>
      <c r="C159" s="309">
        <v>140.15201230646699</v>
      </c>
      <c r="D159" s="309">
        <v>139.11879177129799</v>
      </c>
      <c r="E159" s="309">
        <v>127.100893283727</v>
      </c>
      <c r="F159" s="309">
        <v>144.67303922585899</v>
      </c>
      <c r="G159" s="309">
        <v>133.10543013472301</v>
      </c>
      <c r="H159" s="309">
        <v>124.84796091494999</v>
      </c>
      <c r="I159" s="309">
        <v>138.45756636759899</v>
      </c>
      <c r="J159" s="309">
        <v>136.95661051837601</v>
      </c>
      <c r="K159" s="309">
        <v>135.57128654533099</v>
      </c>
      <c r="L159" s="309">
        <v>137.130502755023</v>
      </c>
      <c r="M159" s="309">
        <v>131.13827219685899</v>
      </c>
      <c r="N159" s="310">
        <v>130.50456009966999</v>
      </c>
      <c r="O159" s="294"/>
    </row>
    <row r="160" spans="1:15" x14ac:dyDescent="0.3">
      <c r="B160" s="303" t="s">
        <v>115</v>
      </c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</row>
    <row r="161" spans="2:14" x14ac:dyDescent="0.3">
      <c r="B161" s="303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</row>
    <row r="162" spans="2:14" ht="18" customHeight="1" x14ac:dyDescent="0.3"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</row>
    <row r="164" spans="2:14" hidden="1" x14ac:dyDescent="0.3">
      <c r="C164" s="311"/>
      <c r="D164" s="311"/>
      <c r="E164" s="311"/>
      <c r="F164" s="311"/>
      <c r="G164" s="311"/>
      <c r="H164" s="311"/>
      <c r="I164" s="311"/>
      <c r="J164" s="311"/>
      <c r="K164" s="311"/>
      <c r="L164" s="311"/>
      <c r="M164" s="311"/>
      <c r="N164" s="311"/>
    </row>
    <row r="165" spans="2:14" hidden="1" x14ac:dyDescent="0.3">
      <c r="C165" s="312"/>
      <c r="D165" s="312"/>
      <c r="E165" s="312"/>
      <c r="F165" s="312"/>
      <c r="G165" s="312"/>
      <c r="H165" s="312"/>
      <c r="I165" s="312"/>
      <c r="J165" s="312"/>
      <c r="K165" s="312"/>
      <c r="L165" s="312"/>
      <c r="M165" s="312"/>
      <c r="N165" s="312"/>
    </row>
    <row r="166" spans="2:14" hidden="1" x14ac:dyDescent="0.3">
      <c r="C166" s="313"/>
      <c r="D166" s="313"/>
      <c r="E166" s="313"/>
      <c r="F166" s="313"/>
      <c r="G166" s="313"/>
      <c r="H166" s="313"/>
      <c r="I166" s="313"/>
      <c r="J166" s="313"/>
      <c r="K166" s="313"/>
      <c r="L166" s="313"/>
      <c r="M166" s="313"/>
      <c r="N166" s="313"/>
    </row>
  </sheetData>
  <sheetProtection algorithmName="SHA-512" hashValue="OWZb+A1ib6qfiutXgNp9MSxPU2mdcWpXJW9724BvJBBZ/oh6ApCeW6m+Ek+QFH5XAINCMpV7H6mbsHMujUguhA==" saltValue="oIzLXzHZ1vxSrcWGfiQXZg==" spinCount="100000" sheet="1" objects="1" scenarios="1"/>
  <mergeCells count="1">
    <mergeCell ref="B1:B4"/>
  </mergeCells>
  <hyperlinks>
    <hyperlink ref="O4" location="Contenido!A1" tooltip="Regresar a contenido" display="Regresar" xr:uid="{C6DBAE4F-7C2F-49B5-8525-DF7183C6F04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Contenido</vt:lpstr>
      <vt:lpstr>CMCgen</vt:lpstr>
      <vt:lpstr>CMCtransva</vt:lpstr>
      <vt:lpstr>CT</vt:lpstr>
      <vt:lpstr>ENER</vt:lpstr>
      <vt:lpstr>mba </vt:lpstr>
      <vt:lpstr>INPP ponderado</vt:lpstr>
      <vt:lpstr>INPP base jul 2019</vt:lpstr>
      <vt:lpstr>INPP base jun 2012</vt:lpstr>
      <vt:lpstr>INPP base dic 2003</vt:lpstr>
      <vt:lpstr>Delta</vt:lpstr>
      <vt:lpstr>CMCgen!Área_de_impresión</vt:lpstr>
      <vt:lpstr>CMCtransva!Área_de_impresión</vt:lpstr>
      <vt:lpstr>CT!Área_de_impresión</vt:lpstr>
      <vt:lpstr>'mba '!Área_de_impresión</vt:lpstr>
      <vt:lpstr>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CRE</dc:creator>
  <cp:keywords/>
  <dc:description/>
  <cp:lastModifiedBy>DGAEEIE</cp:lastModifiedBy>
  <cp:revision/>
  <dcterms:created xsi:type="dcterms:W3CDTF">2019-04-12T00:08:20Z</dcterms:created>
  <dcterms:modified xsi:type="dcterms:W3CDTF">2025-01-09T19:32:56Z</dcterms:modified>
  <cp:category/>
  <cp:contentStatus/>
</cp:coreProperties>
</file>