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Gasoducto Rosarito, S. de R.L. de C.V\2012\"/>
    </mc:Choice>
  </mc:AlternateContent>
  <bookViews>
    <workbookView xWindow="0" yWindow="45" windowWidth="16605" windowHeight="9435" activeTab="5"/>
  </bookViews>
  <sheets>
    <sheet name="Yuma Lateral" sheetId="2" r:id="rId1"/>
    <sheet name="Mexicali" sheetId="6" r:id="rId2"/>
    <sheet name="Energía Azteca" sheetId="1" r:id="rId3"/>
    <sheet name="Energia de Baja California" sheetId="3" r:id="rId4"/>
    <sheet name="PLS2" sheetId="4" r:id="rId5"/>
    <sheet name="ECA" sheetId="5" r:id="rId6"/>
  </sheets>
  <calcPr calcId="152511"/>
</workbook>
</file>

<file path=xl/calcChain.xml><?xml version="1.0" encoding="utf-8"?>
<calcChain xmlns="http://schemas.openxmlformats.org/spreadsheetml/2006/main">
  <c r="H50" i="5" l="1"/>
  <c r="H49" i="5"/>
  <c r="G49" i="5"/>
  <c r="I50" i="5"/>
  <c r="I49" i="5"/>
  <c r="M49" i="5"/>
  <c r="L49" i="5"/>
  <c r="K49" i="5"/>
  <c r="J49" i="5"/>
  <c r="E49" i="5"/>
  <c r="D49" i="5"/>
  <c r="C49" i="5"/>
  <c r="B49" i="5"/>
  <c r="I51" i="4"/>
  <c r="G51" i="4"/>
  <c r="M50" i="4"/>
  <c r="L50" i="4"/>
  <c r="K50" i="4"/>
  <c r="J50" i="4"/>
  <c r="I50" i="4"/>
  <c r="H50" i="4"/>
  <c r="G50" i="4"/>
  <c r="E50" i="4"/>
  <c r="D50" i="4"/>
  <c r="C50" i="4"/>
  <c r="B50" i="4"/>
  <c r="I51" i="3"/>
  <c r="G51" i="3"/>
  <c r="M50" i="3"/>
  <c r="L50" i="3"/>
  <c r="K50" i="3"/>
  <c r="J50" i="3"/>
  <c r="I50" i="3"/>
  <c r="H50" i="3"/>
  <c r="G50" i="3"/>
  <c r="E50" i="3"/>
  <c r="D50" i="3"/>
  <c r="C50" i="3"/>
  <c r="B50" i="3"/>
  <c r="I51" i="1"/>
  <c r="G51" i="1"/>
  <c r="M50" i="1"/>
  <c r="L50" i="1"/>
  <c r="K50" i="1"/>
  <c r="J50" i="1"/>
  <c r="I50" i="1"/>
  <c r="H50" i="1"/>
  <c r="G50" i="1"/>
  <c r="E50" i="1"/>
  <c r="D50" i="1"/>
  <c r="C50" i="1"/>
  <c r="B50" i="1"/>
  <c r="I50" i="2"/>
  <c r="G50" i="2"/>
  <c r="M49" i="2"/>
  <c r="L49" i="2"/>
  <c r="K49" i="2"/>
  <c r="J49" i="2"/>
  <c r="I49" i="2"/>
  <c r="H49" i="2"/>
  <c r="G49" i="2"/>
  <c r="E49" i="2"/>
  <c r="D49" i="2"/>
  <c r="C49" i="2"/>
  <c r="B49" i="2"/>
  <c r="I51" i="6"/>
  <c r="G51" i="6"/>
  <c r="M50" i="6"/>
  <c r="L50" i="6"/>
  <c r="K50" i="6"/>
  <c r="J50" i="6"/>
  <c r="I50" i="6"/>
  <c r="H50" i="6"/>
  <c r="G50" i="6"/>
  <c r="E50" i="6"/>
  <c r="D50" i="6"/>
  <c r="C50" i="6"/>
  <c r="B50" i="6"/>
  <c r="L49" i="6" l="1"/>
  <c r="K49" i="6"/>
  <c r="J49" i="6"/>
  <c r="I49" i="6"/>
  <c r="H49" i="6"/>
  <c r="G49" i="6"/>
  <c r="F49" i="6"/>
  <c r="E49" i="6"/>
  <c r="D49" i="6"/>
  <c r="C49" i="6"/>
  <c r="B49" i="6"/>
  <c r="M47" i="6"/>
  <c r="L47" i="6"/>
  <c r="K47" i="6"/>
  <c r="J47" i="6"/>
  <c r="I47" i="6"/>
  <c r="H47" i="6"/>
  <c r="G47" i="6"/>
  <c r="F47" i="6"/>
  <c r="E47" i="6"/>
  <c r="D47" i="6"/>
  <c r="C47" i="6"/>
  <c r="B47" i="6"/>
  <c r="M46" i="6"/>
  <c r="M48" i="6" s="1"/>
  <c r="L46" i="6"/>
  <c r="L48" i="6" s="1"/>
  <c r="K46" i="6"/>
  <c r="K48" i="6" s="1"/>
  <c r="J46" i="6"/>
  <c r="J48" i="6" s="1"/>
  <c r="I46" i="6"/>
  <c r="I48" i="6" s="1"/>
  <c r="H46" i="6"/>
  <c r="H48" i="6" s="1"/>
  <c r="G46" i="6"/>
  <c r="G48" i="6" s="1"/>
  <c r="F46" i="6"/>
  <c r="F48" i="6" s="1"/>
  <c r="E46" i="6"/>
  <c r="E48" i="6" s="1"/>
  <c r="D46" i="6"/>
  <c r="D48" i="6" s="1"/>
  <c r="C46" i="6"/>
  <c r="C48" i="6" s="1"/>
  <c r="B46" i="6"/>
  <c r="B48" i="6" s="1"/>
  <c r="L45" i="6"/>
  <c r="K45" i="6"/>
  <c r="J45" i="6"/>
  <c r="I45" i="6"/>
  <c r="H45" i="6"/>
  <c r="G45" i="6"/>
  <c r="F45" i="6"/>
  <c r="E45" i="6"/>
  <c r="D45" i="6"/>
  <c r="C45" i="6"/>
  <c r="B45" i="6"/>
  <c r="M48" i="5"/>
  <c r="L48" i="5"/>
  <c r="K48" i="5"/>
  <c r="J48" i="5"/>
  <c r="I48" i="5"/>
  <c r="H48" i="5"/>
  <c r="G48" i="5"/>
  <c r="F48" i="5"/>
  <c r="E48" i="5"/>
  <c r="D48" i="5"/>
  <c r="C48" i="5"/>
  <c r="B48" i="5"/>
  <c r="M46" i="5"/>
  <c r="L46" i="5"/>
  <c r="K46" i="5"/>
  <c r="J46" i="5"/>
  <c r="I46" i="5"/>
  <c r="H46" i="5"/>
  <c r="G46" i="5"/>
  <c r="F46" i="5"/>
  <c r="E46" i="5"/>
  <c r="D46" i="5"/>
  <c r="C46" i="5"/>
  <c r="B46" i="5"/>
  <c r="M45" i="5"/>
  <c r="M47" i="5" s="1"/>
  <c r="L45" i="5"/>
  <c r="L47" i="5" s="1"/>
  <c r="K45" i="5"/>
  <c r="K47" i="5" s="1"/>
  <c r="J45" i="5"/>
  <c r="J47" i="5" s="1"/>
  <c r="I45" i="5"/>
  <c r="I47" i="5" s="1"/>
  <c r="H45" i="5"/>
  <c r="H47" i="5" s="1"/>
  <c r="G45" i="5"/>
  <c r="G47" i="5" s="1"/>
  <c r="F45" i="5"/>
  <c r="F47" i="5" s="1"/>
  <c r="E45" i="5"/>
  <c r="E47" i="5" s="1"/>
  <c r="D45" i="5"/>
  <c r="D47" i="5" s="1"/>
  <c r="C45" i="5"/>
  <c r="C47" i="5" s="1"/>
  <c r="B45" i="5"/>
  <c r="B47" i="5" s="1"/>
  <c r="M44" i="5"/>
  <c r="L44" i="5"/>
  <c r="K44" i="5"/>
  <c r="J44" i="5"/>
  <c r="I44" i="5"/>
  <c r="H44" i="5"/>
  <c r="G44" i="5"/>
  <c r="F44" i="5"/>
  <c r="E44" i="5"/>
  <c r="D44" i="5"/>
  <c r="C44" i="5"/>
  <c r="B44" i="5"/>
  <c r="M49" i="4"/>
  <c r="L49" i="4"/>
  <c r="K49" i="4"/>
  <c r="J49" i="4"/>
  <c r="I49" i="4"/>
  <c r="G49" i="4"/>
  <c r="F49" i="4"/>
  <c r="E49" i="4"/>
  <c r="D49" i="4"/>
  <c r="C49" i="4"/>
  <c r="B49" i="4"/>
  <c r="M47" i="4"/>
  <c r="L47" i="4"/>
  <c r="K47" i="4"/>
  <c r="J47" i="4"/>
  <c r="I47" i="4"/>
  <c r="H47" i="4"/>
  <c r="G47" i="4"/>
  <c r="F47" i="4"/>
  <c r="E47" i="4"/>
  <c r="D47" i="4"/>
  <c r="C47" i="4"/>
  <c r="B47" i="4"/>
  <c r="M46" i="4"/>
  <c r="M48" i="4" s="1"/>
  <c r="L46" i="4"/>
  <c r="L48" i="4" s="1"/>
  <c r="K46" i="4"/>
  <c r="K48" i="4" s="1"/>
  <c r="J46" i="4"/>
  <c r="J48" i="4" s="1"/>
  <c r="I46" i="4"/>
  <c r="I48" i="4" s="1"/>
  <c r="H46" i="4"/>
  <c r="H48" i="4" s="1"/>
  <c r="G46" i="4"/>
  <c r="G48" i="4" s="1"/>
  <c r="F46" i="4"/>
  <c r="F48" i="4" s="1"/>
  <c r="E46" i="4"/>
  <c r="E48" i="4" s="1"/>
  <c r="D46" i="4"/>
  <c r="D48" i="4" s="1"/>
  <c r="C46" i="4"/>
  <c r="C48" i="4" s="1"/>
  <c r="B46" i="4"/>
  <c r="B48" i="4" s="1"/>
  <c r="L45" i="4"/>
  <c r="K45" i="4"/>
  <c r="J45" i="4"/>
  <c r="I45" i="4"/>
  <c r="H45" i="4"/>
  <c r="G45" i="4"/>
  <c r="F45" i="4"/>
  <c r="E45" i="4"/>
  <c r="D45" i="4"/>
  <c r="C45" i="4"/>
  <c r="B45" i="4"/>
  <c r="L49" i="3"/>
  <c r="K49" i="3"/>
  <c r="J49" i="3"/>
  <c r="I49" i="3"/>
  <c r="H49" i="3"/>
  <c r="G49" i="3"/>
  <c r="F49" i="3"/>
  <c r="E49" i="3"/>
  <c r="D49" i="3"/>
  <c r="C49" i="3"/>
  <c r="B49" i="3"/>
  <c r="M48" i="2"/>
  <c r="L48" i="2"/>
  <c r="K48" i="2"/>
  <c r="J48" i="2"/>
  <c r="I48" i="2"/>
  <c r="H48" i="2"/>
  <c r="G48" i="2"/>
  <c r="F48" i="2"/>
  <c r="E48" i="2"/>
  <c r="D48" i="2"/>
  <c r="C48" i="2"/>
  <c r="B48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M47" i="2" s="1"/>
  <c r="L45" i="2"/>
  <c r="L47" i="2" s="1"/>
  <c r="K45" i="2"/>
  <c r="K47" i="2" s="1"/>
  <c r="J45" i="2"/>
  <c r="J47" i="2" s="1"/>
  <c r="I45" i="2"/>
  <c r="I47" i="2" s="1"/>
  <c r="H45" i="2"/>
  <c r="H47" i="2" s="1"/>
  <c r="G45" i="2"/>
  <c r="G47" i="2" s="1"/>
  <c r="F45" i="2"/>
  <c r="F47" i="2" s="1"/>
  <c r="E45" i="2"/>
  <c r="E47" i="2" s="1"/>
  <c r="D45" i="2"/>
  <c r="D47" i="2" s="1"/>
  <c r="C45" i="2"/>
  <c r="C47" i="2" s="1"/>
  <c r="B45" i="2"/>
  <c r="B47" i="2" s="1"/>
  <c r="L44" i="2"/>
  <c r="K44" i="2"/>
  <c r="J44" i="2"/>
  <c r="I44" i="2"/>
  <c r="H44" i="2"/>
  <c r="G44" i="2"/>
  <c r="F44" i="2"/>
  <c r="E44" i="2"/>
  <c r="D44" i="2"/>
  <c r="C44" i="2"/>
  <c r="B44" i="2"/>
  <c r="M49" i="1"/>
  <c r="L49" i="1"/>
  <c r="K49" i="1"/>
  <c r="J49" i="1"/>
  <c r="I49" i="1"/>
  <c r="H49" i="1"/>
  <c r="G49" i="1"/>
  <c r="F49" i="1"/>
  <c r="E49" i="1"/>
  <c r="D49" i="1"/>
  <c r="C49" i="1"/>
  <c r="B49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M48" i="1" s="1"/>
  <c r="L46" i="1"/>
  <c r="L48" i="1" s="1"/>
  <c r="K46" i="1"/>
  <c r="K48" i="1" s="1"/>
  <c r="J46" i="1"/>
  <c r="J48" i="1" s="1"/>
  <c r="I46" i="1"/>
  <c r="I48" i="1" s="1"/>
  <c r="H46" i="1"/>
  <c r="H48" i="1" s="1"/>
  <c r="G46" i="1"/>
  <c r="G48" i="1" s="1"/>
  <c r="F46" i="1"/>
  <c r="F48" i="1" s="1"/>
  <c r="E46" i="1"/>
  <c r="E48" i="1" s="1"/>
  <c r="D46" i="1"/>
  <c r="D48" i="1" s="1"/>
  <c r="C46" i="1"/>
  <c r="C48" i="1" s="1"/>
  <c r="B46" i="1"/>
  <c r="B48" i="1" s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<sst xmlns="http://schemas.openxmlformats.org/spreadsheetml/2006/main" count="586" uniqueCount="76">
  <si>
    <t>PUNTO PRINCIPAL</t>
  </si>
  <si>
    <t>GASODUCTO ROSARITO S. DE R.L. DE C.V. (YUMA)</t>
  </si>
  <si>
    <t>MES/AÑO</t>
  </si>
  <si>
    <t>ABRIL/2012</t>
  </si>
  <si>
    <t>CUMPLIMIENTO:</t>
  </si>
  <si>
    <t>NOM 001 SECRE 2010</t>
  </si>
  <si>
    <t>TITULO:</t>
  </si>
  <si>
    <t>ANALISIS DE LA CALIDAD DEL GAS</t>
  </si>
  <si>
    <t>PERIODICIDAD:</t>
  </si>
  <si>
    <t>REPORTE DIARIO</t>
  </si>
  <si>
    <t>DEPARTAMENTO:</t>
  </si>
  <si>
    <t>SCADA Y MEDICION</t>
  </si>
  <si>
    <t>NOM-001 SECRE 2010</t>
  </si>
  <si>
    <t>Metano</t>
  </si>
  <si>
    <t>Etano</t>
  </si>
  <si>
    <t>Nitrogeno</t>
  </si>
  <si>
    <t>CO2</t>
  </si>
  <si>
    <t>Temperatura</t>
  </si>
  <si>
    <t>Oxìgeno</t>
  </si>
  <si>
    <t>I. Wobbe</t>
  </si>
  <si>
    <t>P.Calorifico</t>
  </si>
  <si>
    <t>Temp.Rocio</t>
  </si>
  <si>
    <t>Humedad</t>
  </si>
  <si>
    <t>Acido Sulf.</t>
  </si>
  <si>
    <t>Azufre</t>
  </si>
  <si>
    <t>% vol</t>
  </si>
  <si>
    <t>ºK (10-50 c)</t>
  </si>
  <si>
    <t>MJ/m3</t>
  </si>
  <si>
    <t>ºk (-2c)</t>
  </si>
  <si>
    <t>mg/m3</t>
  </si>
  <si>
    <t>DIA</t>
  </si>
  <si>
    <t>Min. 84</t>
  </si>
  <si>
    <t>Max. 11</t>
  </si>
  <si>
    <t>Max. 4</t>
  </si>
  <si>
    <t>Max. 3</t>
  </si>
  <si>
    <t>283.15-323.15</t>
  </si>
  <si>
    <t>Max. 0.2</t>
  </si>
  <si>
    <t>48.2-53.2</t>
  </si>
  <si>
    <t>37.3-43.6</t>
  </si>
  <si>
    <t>Max. 271.15</t>
  </si>
  <si>
    <t>Max. 110</t>
  </si>
  <si>
    <t>Max. 6</t>
  </si>
  <si>
    <t>Max. 150</t>
  </si>
  <si>
    <t>-</t>
  </si>
  <si>
    <t>Promedio Mes</t>
  </si>
  <si>
    <t>Maximo del Mes</t>
  </si>
  <si>
    <t>minimo del Mes</t>
  </si>
  <si>
    <t>Variacion del Mes</t>
  </si>
  <si>
    <t>Desviacion STD del Mes</t>
  </si>
  <si>
    <t>NOTA1</t>
  </si>
  <si>
    <t>El sistema cuenta con  conjuntos de filtros, por lo que el gas se encuentra libre de:</t>
  </si>
  <si>
    <t>· Agua, aceite e hidrocarburos líquidos.</t>
  </si>
  <si>
    <t>· Material sólido, polvos y gomas.</t>
  </si>
  <si>
    <t>NOTA2</t>
  </si>
  <si>
    <t>La calidad del gas es monitoreada continuamente para evitar:</t>
  </si>
  <si>
    <t>· Otros gases que puedan afectar a los sistemas de transporte, almacenamiento y distribución o a los    equipos o instalaciones de los usuarios.</t>
  </si>
  <si>
    <t>NOTA3</t>
  </si>
  <si>
    <t>Los valores registrados se muestran en condiciones estándar de presión y temperatura correspondientes a la presión absoluta de 101,325 kPa y temperatura de 288,15 K;</t>
  </si>
  <si>
    <t>PUNTO SECUNDARIO:</t>
  </si>
  <si>
    <t>ENERGIA AZTECA</t>
  </si>
  <si>
    <t xml:space="preserve">LIMITES ESTABLECIDOS SEGUN LA NOM 001 SECRE 2010 </t>
  </si>
  <si>
    <t>VALORES REFERENCIADOS A GRO (YUMA)</t>
  </si>
  <si>
    <t xml:space="preserve">                                                 LIMITES MAXIMOS Y MINIMOS ESTABLECIDOS SEGUN LA NOM 001 SECRE 2010 </t>
  </si>
  <si>
    <t>PUNTO SECUNDARIO</t>
  </si>
  <si>
    <t>ENERGIA BAJA CALIFORNIA</t>
  </si>
  <si>
    <t>SIN CONSUMO DE GAS NATURAL</t>
  </si>
  <si>
    <t>GASODUCTO ROSARITO S. DE R.L. DE C.V. (PLS2)</t>
  </si>
  <si>
    <t>PUNTOS SECUNDARIOS</t>
  </si>
  <si>
    <t>GAS NATURAL INDUSTRIAL, TOYOTA, DART, TGNI,TGNII</t>
  </si>
  <si>
    <t>VALORES REFERENCIADOS A GRO (TGN ROSARITO)</t>
  </si>
  <si>
    <r>
      <t xml:space="preserve">ºK </t>
    </r>
    <r>
      <rPr>
        <sz val="11"/>
        <color rgb="FFFF0000"/>
        <rFont val="Calibri"/>
        <family val="2"/>
        <scheme val="minor"/>
      </rPr>
      <t>(10-50 c)</t>
    </r>
  </si>
  <si>
    <t>n/a</t>
  </si>
  <si>
    <t>GASODUCTO ROSARITO S. DE R.L. DE C.V. (ENERGIA COSTA AZUL)</t>
  </si>
  <si>
    <t xml:space="preserve">Los valores de porcentaje de oxigeno son actualizados cada tres meses. </t>
  </si>
  <si>
    <t>NOTA4</t>
  </si>
  <si>
    <t>TERMOELECTRICA DE MEXICALI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</si>
</sst>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_(* #,##0_);_(* \(#,##0\);_(* &quot;-&quot;??_);_(@_)"/>
    <numFmt numFmtId="168" formatCode="#,##0.0"/>
    <numFmt numFmtId="169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7609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1F497D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Arial"/>
      <family val="2"/>
    </font>
    <font>
      <i/>
      <sz val="10.5"/>
      <color theme="1"/>
      <name val="Arial"/>
      <family val="2"/>
    </font>
    <font>
      <i/>
      <sz val="10.5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66" fontId="2" fillId="0" borderId="0" xfId="1" applyNumberFormat="1" applyFont="1"/>
    <xf numFmtId="166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0" fontId="4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2" xfId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3" xfId="1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0" borderId="5" xfId="0" applyNumberFormat="1" applyFont="1" applyFill="1" applyBorder="1" applyAlignment="1">
      <alignment horizontal="left"/>
    </xf>
    <xf numFmtId="166" fontId="7" fillId="0" borderId="0" xfId="1" applyNumberFormat="1" applyFont="1"/>
    <xf numFmtId="0" fontId="7" fillId="0" borderId="0" xfId="0" applyFont="1"/>
    <xf numFmtId="0" fontId="8" fillId="0" borderId="1" xfId="0" applyFont="1" applyFill="1" applyBorder="1"/>
    <xf numFmtId="166" fontId="8" fillId="0" borderId="3" xfId="1" applyNumberFormat="1" applyFont="1" applyBorder="1"/>
    <xf numFmtId="0" fontId="8" fillId="0" borderId="0" xfId="0" applyFont="1"/>
    <xf numFmtId="0" fontId="8" fillId="0" borderId="5" xfId="0" applyFont="1" applyFill="1" applyBorder="1"/>
    <xf numFmtId="166" fontId="8" fillId="0" borderId="0" xfId="1" applyNumberFormat="1" applyFont="1" applyBorder="1"/>
    <xf numFmtId="0" fontId="9" fillId="0" borderId="8" xfId="0" applyFont="1" applyFill="1" applyBorder="1"/>
    <xf numFmtId="166" fontId="8" fillId="0" borderId="10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0" fontId="0" fillId="2" borderId="11" xfId="0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165" fontId="7" fillId="4" borderId="0" xfId="1" applyNumberFormat="1" applyFont="1" applyFill="1"/>
    <xf numFmtId="14" fontId="14" fillId="0" borderId="5" xfId="0" applyNumberFormat="1" applyFont="1" applyFill="1" applyBorder="1" applyAlignment="1">
      <alignment horizontal="left"/>
    </xf>
    <xf numFmtId="165" fontId="15" fillId="4" borderId="0" xfId="1" applyNumberFormat="1" applyFont="1" applyFill="1"/>
    <xf numFmtId="166" fontId="15" fillId="0" borderId="0" xfId="1" applyNumberFormat="1" applyFont="1"/>
    <xf numFmtId="164" fontId="8" fillId="0" borderId="0" xfId="1" applyFont="1" applyBorder="1"/>
    <xf numFmtId="165" fontId="8" fillId="0" borderId="0" xfId="1" applyNumberFormat="1" applyFont="1" applyBorder="1"/>
    <xf numFmtId="166" fontId="8" fillId="0" borderId="7" xfId="1" applyNumberFormat="1" applyFont="1" applyBorder="1" applyAlignment="1">
      <alignment horizontal="center"/>
    </xf>
    <xf numFmtId="167" fontId="0" fillId="0" borderId="0" xfId="1" applyNumberFormat="1" applyFont="1"/>
    <xf numFmtId="166" fontId="8" fillId="0" borderId="12" xfId="1" applyNumberFormat="1" applyFont="1" applyBorder="1"/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66" fontId="2" fillId="0" borderId="0" xfId="1" applyNumberFormat="1" applyFont="1"/>
    <xf numFmtId="166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0" fontId="4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7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2" xfId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3" xfId="1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0" borderId="5" xfId="0" applyNumberFormat="1" applyFont="1" applyFill="1" applyBorder="1" applyAlignment="1">
      <alignment horizontal="left"/>
    </xf>
    <xf numFmtId="166" fontId="7" fillId="0" borderId="0" xfId="1" applyNumberFormat="1" applyFont="1"/>
    <xf numFmtId="0" fontId="7" fillId="0" borderId="0" xfId="0" applyFont="1"/>
    <xf numFmtId="0" fontId="8" fillId="0" borderId="1" xfId="0" applyFont="1" applyFill="1" applyBorder="1"/>
    <xf numFmtId="166" fontId="8" fillId="0" borderId="3" xfId="1" applyNumberFormat="1" applyFont="1" applyBorder="1"/>
    <xf numFmtId="166" fontId="8" fillId="0" borderId="6" xfId="1" applyNumberFormat="1" applyFont="1" applyBorder="1"/>
    <xf numFmtId="0" fontId="8" fillId="0" borderId="0" xfId="0" applyFont="1"/>
    <xf numFmtId="0" fontId="8" fillId="0" borderId="5" xfId="0" applyFont="1" applyFill="1" applyBorder="1"/>
    <xf numFmtId="166" fontId="8" fillId="0" borderId="0" xfId="1" applyNumberFormat="1" applyFont="1" applyBorder="1"/>
    <xf numFmtId="166" fontId="8" fillId="0" borderId="7" xfId="1" applyNumberFormat="1" applyFont="1" applyBorder="1"/>
    <xf numFmtId="0" fontId="9" fillId="0" borderId="8" xfId="0" applyFont="1" applyFill="1" applyBorder="1"/>
    <xf numFmtId="166" fontId="8" fillId="0" borderId="10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166" fontId="8" fillId="0" borderId="13" xfId="1" applyNumberFormat="1" applyFont="1" applyBorder="1"/>
    <xf numFmtId="166" fontId="8" fillId="0" borderId="14" xfId="1" applyNumberFormat="1" applyFont="1" applyBorder="1"/>
    <xf numFmtId="0" fontId="18" fillId="0" borderId="0" xfId="0" applyFont="1"/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right"/>
    </xf>
    <xf numFmtId="0" fontId="21" fillId="0" borderId="0" xfId="0" applyFont="1"/>
    <xf numFmtId="164" fontId="0" fillId="0" borderId="0" xfId="1" applyFont="1"/>
    <xf numFmtId="0" fontId="22" fillId="0" borderId="0" xfId="0" applyFont="1"/>
    <xf numFmtId="0" fontId="8" fillId="0" borderId="12" xfId="0" applyFont="1" applyFill="1" applyBorder="1"/>
    <xf numFmtId="0" fontId="8" fillId="0" borderId="13" xfId="0" applyFont="1" applyFill="1" applyBorder="1"/>
    <xf numFmtId="0" fontId="9" fillId="0" borderId="14" xfId="0" applyFont="1" applyFill="1" applyBorder="1"/>
    <xf numFmtId="165" fontId="1" fillId="0" borderId="0" xfId="1" applyNumberFormat="1" applyFont="1"/>
    <xf numFmtId="0" fontId="14" fillId="0" borderId="0" xfId="0" applyFont="1" applyAlignment="1">
      <alignment wrapText="1"/>
    </xf>
    <xf numFmtId="0" fontId="23" fillId="0" borderId="0" xfId="0" applyFont="1" applyAlignment="1">
      <alignment wrapText="1"/>
    </xf>
    <xf numFmtId="168" fontId="8" fillId="0" borderId="6" xfId="1" applyNumberFormat="1" applyFont="1" applyBorder="1"/>
    <xf numFmtId="168" fontId="8" fillId="0" borderId="7" xfId="1" applyNumberFormat="1" applyFont="1" applyBorder="1" applyAlignment="1">
      <alignment horizontal="center"/>
    </xf>
    <xf numFmtId="168" fontId="8" fillId="0" borderId="9" xfId="1" applyNumberFormat="1" applyFont="1" applyBorder="1"/>
    <xf numFmtId="166" fontId="7" fillId="5" borderId="0" xfId="1" applyNumberFormat="1" applyFont="1" applyFill="1"/>
    <xf numFmtId="166" fontId="7" fillId="6" borderId="0" xfId="1" applyNumberFormat="1" applyFont="1" applyFill="1"/>
    <xf numFmtId="166" fontId="7" fillId="7" borderId="0" xfId="1" applyNumberFormat="1" applyFont="1" applyFill="1"/>
    <xf numFmtId="0" fontId="0" fillId="7" borderId="0" xfId="0" applyFill="1"/>
    <xf numFmtId="164" fontId="0" fillId="7" borderId="0" xfId="1" applyFont="1" applyFill="1"/>
    <xf numFmtId="166" fontId="7" fillId="8" borderId="0" xfId="1" applyNumberFormat="1" applyFont="1" applyFill="1"/>
    <xf numFmtId="0" fontId="0" fillId="8" borderId="0" xfId="0" applyFill="1"/>
    <xf numFmtId="166" fontId="15" fillId="8" borderId="0" xfId="1" applyNumberFormat="1" applyFont="1" applyFill="1"/>
    <xf numFmtId="169" fontId="22" fillId="8" borderId="0" xfId="1" applyNumberFormat="1" applyFont="1" applyFill="1"/>
    <xf numFmtId="169" fontId="7" fillId="8" borderId="0" xfId="1" applyNumberFormat="1" applyFont="1" applyFill="1"/>
    <xf numFmtId="169" fontId="16" fillId="8" borderId="0" xfId="0" applyNumberFormat="1" applyFont="1" applyFill="1"/>
    <xf numFmtId="169" fontId="1" fillId="8" borderId="0" xfId="0" applyNumberFormat="1" applyFont="1" applyFill="1"/>
    <xf numFmtId="169" fontId="8" fillId="0" borderId="3" xfId="1" applyNumberFormat="1" applyFont="1" applyBorder="1"/>
    <xf numFmtId="169" fontId="8" fillId="0" borderId="6" xfId="1" applyNumberFormat="1" applyFont="1" applyBorder="1"/>
    <xf numFmtId="169" fontId="8" fillId="0" borderId="0" xfId="1" applyNumberFormat="1" applyFont="1" applyBorder="1"/>
    <xf numFmtId="169" fontId="8" fillId="0" borderId="7" xfId="1" applyNumberFormat="1" applyFont="1" applyBorder="1" applyAlignment="1">
      <alignment horizontal="center"/>
    </xf>
    <xf numFmtId="169" fontId="8" fillId="0" borderId="10" xfId="1" applyNumberFormat="1" applyFont="1" applyBorder="1"/>
    <xf numFmtId="169" fontId="8" fillId="0" borderId="9" xfId="1" applyNumberFormat="1" applyFont="1" applyBorder="1"/>
    <xf numFmtId="166" fontId="0" fillId="8" borderId="0" xfId="1" applyNumberFormat="1" applyFont="1" applyFill="1"/>
    <xf numFmtId="166" fontId="0" fillId="5" borderId="0" xfId="1" applyNumberFormat="1" applyFont="1" applyFill="1"/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166" fontId="7" fillId="0" borderId="0" xfId="1" applyNumberFormat="1" applyFont="1" applyFill="1"/>
    <xf numFmtId="166" fontId="0" fillId="0" borderId="0" xfId="1" applyNumberFormat="1" applyFont="1" applyFill="1"/>
    <xf numFmtId="168" fontId="7" fillId="8" borderId="0" xfId="1" applyNumberFormat="1" applyFont="1" applyFill="1"/>
    <xf numFmtId="168" fontId="0" fillId="8" borderId="0" xfId="1" applyNumberFormat="1" applyFont="1" applyFill="1"/>
    <xf numFmtId="168" fontId="8" fillId="0" borderId="7" xfId="1" applyNumberFormat="1" applyFont="1" applyBorder="1"/>
    <xf numFmtId="166" fontId="15" fillId="6" borderId="0" xfId="1" applyNumberFormat="1" applyFont="1" applyFill="1"/>
    <xf numFmtId="168" fontId="7" fillId="8" borderId="0" xfId="1" applyNumberFormat="1" applyFont="1" applyFill="1" applyAlignment="1">
      <alignment horizontal="center"/>
    </xf>
    <xf numFmtId="168" fontId="15" fillId="8" borderId="0" xfId="1" applyNumberFormat="1" applyFont="1" applyFill="1" applyAlignment="1">
      <alignment horizontal="center"/>
    </xf>
    <xf numFmtId="166" fontId="7" fillId="9" borderId="0" xfId="1" applyNumberFormat="1" applyFont="1" applyFill="1"/>
    <xf numFmtId="166" fontId="15" fillId="9" borderId="0" xfId="1" applyNumberFormat="1" applyFont="1" applyFill="1"/>
    <xf numFmtId="166" fontId="7" fillId="10" borderId="0" xfId="1" applyNumberFormat="1" applyFont="1" applyFill="1"/>
    <xf numFmtId="166" fontId="15" fillId="10" borderId="0" xfId="1" applyNumberFormat="1" applyFont="1" applyFill="1"/>
    <xf numFmtId="166" fontId="7" fillId="8" borderId="0" xfId="1" applyNumberFormat="1" applyFont="1" applyFill="1" applyAlignment="1">
      <alignment horizontal="center"/>
    </xf>
    <xf numFmtId="166" fontId="15" fillId="8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65" fontId="15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607694</xdr:colOff>
      <xdr:row>0</xdr:row>
      <xdr:rowOff>180974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607694</xdr:colOff>
      <xdr:row>0</xdr:row>
      <xdr:rowOff>180974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605791</xdr:colOff>
      <xdr:row>1</xdr:row>
      <xdr:rowOff>1904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605790</xdr:colOff>
      <xdr:row>1</xdr:row>
      <xdr:rowOff>0</xdr:rowOff>
    </xdr:to>
    <xdr:pic>
      <xdr:nvPicPr>
        <xdr:cNvPr id="4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605790</xdr:colOff>
      <xdr:row>1</xdr:row>
      <xdr:rowOff>0</xdr:rowOff>
    </xdr:to>
    <xdr:pic>
      <xdr:nvPicPr>
        <xdr:cNvPr id="5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6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1276351</xdr:colOff>
      <xdr:row>0</xdr:row>
      <xdr:rowOff>542924</xdr:rowOff>
    </xdr:to>
    <xdr:pic>
      <xdr:nvPicPr>
        <xdr:cNvPr id="7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8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9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1</xdr:row>
      <xdr:rowOff>0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607694</xdr:colOff>
      <xdr:row>0</xdr:row>
      <xdr:rowOff>180974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605791</xdr:colOff>
      <xdr:row>1</xdr:row>
      <xdr:rowOff>1904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605790</xdr:colOff>
      <xdr:row>1</xdr:row>
      <xdr:rowOff>0</xdr:rowOff>
    </xdr:to>
    <xdr:pic>
      <xdr:nvPicPr>
        <xdr:cNvPr id="4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5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1276351</xdr:colOff>
      <xdr:row>0</xdr:row>
      <xdr:rowOff>542924</xdr:rowOff>
    </xdr:to>
    <xdr:pic>
      <xdr:nvPicPr>
        <xdr:cNvPr id="6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7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782954</xdr:colOff>
      <xdr:row>0</xdr:row>
      <xdr:rowOff>180974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781051</xdr:colOff>
      <xdr:row>1</xdr:row>
      <xdr:rowOff>1904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0</xdr:rowOff>
    </xdr:to>
    <xdr:pic>
      <xdr:nvPicPr>
        <xdr:cNvPr id="4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0</xdr:rowOff>
    </xdr:to>
    <xdr:pic>
      <xdr:nvPicPr>
        <xdr:cNvPr id="5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0</xdr:rowOff>
    </xdr:to>
    <xdr:pic>
      <xdr:nvPicPr>
        <xdr:cNvPr id="6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0</xdr:row>
      <xdr:rowOff>485774</xdr:rowOff>
    </xdr:to>
    <xdr:pic>
      <xdr:nvPicPr>
        <xdr:cNvPr id="7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1276351</xdr:colOff>
      <xdr:row>0</xdr:row>
      <xdr:rowOff>542924</xdr:rowOff>
    </xdr:to>
    <xdr:pic>
      <xdr:nvPicPr>
        <xdr:cNvPr id="8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763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9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10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0</xdr:rowOff>
    </xdr:to>
    <xdr:pic>
      <xdr:nvPicPr>
        <xdr:cNvPr id="11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782954</xdr:colOff>
      <xdr:row>1</xdr:row>
      <xdr:rowOff>1904</xdr:rowOff>
    </xdr:to>
    <xdr:pic>
      <xdr:nvPicPr>
        <xdr:cNvPr id="2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3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4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5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6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7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8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1247774</xdr:colOff>
      <xdr:row>1</xdr:row>
      <xdr:rowOff>1904</xdr:rowOff>
    </xdr:to>
    <xdr:pic>
      <xdr:nvPicPr>
        <xdr:cNvPr id="9" name="Imagen 4" descr="3e466529-4ada-4466-a485-8cbad27b5d6e@SempraGlob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777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80" zoomScaleNormal="80" workbookViewId="0">
      <selection activeCell="E49" sqref="E49"/>
    </sheetView>
  </sheetViews>
  <sheetFormatPr baseColWidth="10" defaultColWidth="11.42578125" defaultRowHeight="15" x14ac:dyDescent="0.25"/>
  <cols>
    <col min="1" max="1" width="19.5703125" style="55" bestFit="1" customWidth="1"/>
    <col min="2" max="2" width="10.42578125" style="55" bestFit="1" customWidth="1"/>
    <col min="3" max="3" width="9.42578125" style="55" bestFit="1" customWidth="1"/>
    <col min="4" max="4" width="10.42578125" style="55" bestFit="1" customWidth="1"/>
    <col min="5" max="5" width="9.42578125" style="55" bestFit="1" customWidth="1"/>
    <col min="6" max="6" width="14.140625" style="56" customWidth="1"/>
    <col min="7" max="7" width="12.140625" style="55" customWidth="1"/>
    <col min="8" max="8" width="10.42578125" style="55" bestFit="1" customWidth="1"/>
    <col min="9" max="9" width="11.5703125" style="55" bestFit="1" customWidth="1"/>
    <col min="10" max="10" width="11.85546875" style="55" bestFit="1" customWidth="1"/>
    <col min="11" max="11" width="10.42578125" style="55" bestFit="1" customWidth="1"/>
    <col min="12" max="12" width="10.85546875" style="55" bestFit="1" customWidth="1"/>
    <col min="13" max="13" width="9.140625" style="57" bestFit="1" customWidth="1"/>
    <col min="14" max="16384" width="11.42578125" style="55"/>
  </cols>
  <sheetData>
    <row r="1" spans="1:13" ht="40.5" customHeight="1" x14ac:dyDescent="0.25"/>
    <row r="2" spans="1:13" x14ac:dyDescent="0.25">
      <c r="A2" s="58" t="s">
        <v>0</v>
      </c>
      <c r="B2" s="59" t="s">
        <v>1</v>
      </c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s="62" customFormat="1" ht="14.25" x14ac:dyDescent="0.2">
      <c r="A3" s="58" t="s">
        <v>2</v>
      </c>
      <c r="B3" s="58" t="s">
        <v>3</v>
      </c>
      <c r="C3" s="58"/>
      <c r="F3" s="63"/>
      <c r="M3" s="64"/>
    </row>
    <row r="4" spans="1:13" s="62" customFormat="1" ht="14.25" x14ac:dyDescent="0.2">
      <c r="A4" s="58" t="s">
        <v>4</v>
      </c>
      <c r="B4" s="58" t="s">
        <v>5</v>
      </c>
      <c r="C4" s="58"/>
      <c r="F4" s="63"/>
      <c r="M4" s="64"/>
    </row>
    <row r="5" spans="1:13" s="62" customFormat="1" ht="14.25" x14ac:dyDescent="0.2">
      <c r="A5" s="58" t="s">
        <v>6</v>
      </c>
      <c r="B5" s="58" t="s">
        <v>7</v>
      </c>
      <c r="C5" s="58"/>
      <c r="F5" s="63"/>
      <c r="M5" s="64"/>
    </row>
    <row r="6" spans="1:13" s="62" customFormat="1" ht="14.25" x14ac:dyDescent="0.2">
      <c r="A6" s="58" t="s">
        <v>8</v>
      </c>
      <c r="B6" s="58" t="s">
        <v>9</v>
      </c>
      <c r="C6" s="58"/>
      <c r="F6" s="63"/>
      <c r="M6" s="64"/>
    </row>
    <row r="7" spans="1:13" s="62" customFormat="1" ht="14.25" x14ac:dyDescent="0.2">
      <c r="A7" s="58" t="s">
        <v>10</v>
      </c>
      <c r="B7" s="58" t="s">
        <v>11</v>
      </c>
      <c r="C7" s="58"/>
      <c r="F7" s="63"/>
      <c r="M7" s="64"/>
    </row>
    <row r="8" spans="1:13" ht="15.75" thickBot="1" x14ac:dyDescent="0.3"/>
    <row r="9" spans="1:13" s="72" customFormat="1" ht="16.5" thickBot="1" x14ac:dyDescent="0.3">
      <c r="A9" s="65"/>
      <c r="B9" s="66" t="s">
        <v>62</v>
      </c>
      <c r="C9" s="67"/>
      <c r="D9" s="67"/>
      <c r="E9" s="67"/>
      <c r="F9" s="68"/>
      <c r="G9" s="69"/>
      <c r="H9" s="70"/>
      <c r="I9" s="67"/>
      <c r="J9" s="67"/>
      <c r="K9" s="67"/>
      <c r="L9" s="67"/>
      <c r="M9" s="71"/>
    </row>
    <row r="10" spans="1:13" s="72" customFormat="1" x14ac:dyDescent="0.25">
      <c r="A10" s="73" t="s">
        <v>12</v>
      </c>
      <c r="B10" s="74" t="s">
        <v>13</v>
      </c>
      <c r="C10" s="69" t="s">
        <v>14</v>
      </c>
      <c r="D10" s="75" t="s">
        <v>15</v>
      </c>
      <c r="E10" s="75" t="s">
        <v>16</v>
      </c>
      <c r="F10" s="76" t="s">
        <v>17</v>
      </c>
      <c r="G10" s="75" t="s">
        <v>18</v>
      </c>
      <c r="H10" s="75" t="s">
        <v>19</v>
      </c>
      <c r="I10" s="75" t="s">
        <v>20</v>
      </c>
      <c r="J10" s="75" t="s">
        <v>21</v>
      </c>
      <c r="K10" s="69" t="s">
        <v>22</v>
      </c>
      <c r="L10" s="75" t="s">
        <v>23</v>
      </c>
      <c r="M10" s="74" t="s">
        <v>24</v>
      </c>
    </row>
    <row r="11" spans="1:13" s="72" customFormat="1" x14ac:dyDescent="0.25">
      <c r="A11" s="77"/>
      <c r="B11" s="78" t="s">
        <v>25</v>
      </c>
      <c r="C11" s="79" t="s">
        <v>25</v>
      </c>
      <c r="D11" s="73" t="s">
        <v>25</v>
      </c>
      <c r="E11" s="73" t="s">
        <v>25</v>
      </c>
      <c r="F11" s="80" t="s">
        <v>26</v>
      </c>
      <c r="G11" s="73" t="s">
        <v>25</v>
      </c>
      <c r="H11" s="73" t="s">
        <v>27</v>
      </c>
      <c r="I11" s="73" t="s">
        <v>27</v>
      </c>
      <c r="J11" s="73" t="s">
        <v>28</v>
      </c>
      <c r="K11" s="79" t="s">
        <v>29</v>
      </c>
      <c r="L11" s="73" t="s">
        <v>29</v>
      </c>
      <c r="M11" s="78" t="s">
        <v>29</v>
      </c>
    </row>
    <row r="12" spans="1:13" s="85" customFormat="1" ht="15.75" thickBot="1" x14ac:dyDescent="0.3">
      <c r="A12" s="81" t="s">
        <v>30</v>
      </c>
      <c r="B12" s="82" t="s">
        <v>31</v>
      </c>
      <c r="C12" s="83" t="s">
        <v>32</v>
      </c>
      <c r="D12" s="81" t="s">
        <v>33</v>
      </c>
      <c r="E12" s="81" t="s">
        <v>34</v>
      </c>
      <c r="F12" s="84" t="s">
        <v>35</v>
      </c>
      <c r="G12" s="81" t="s">
        <v>36</v>
      </c>
      <c r="H12" s="81" t="s">
        <v>37</v>
      </c>
      <c r="I12" s="81" t="s">
        <v>38</v>
      </c>
      <c r="J12" s="81" t="s">
        <v>39</v>
      </c>
      <c r="K12" s="83" t="s">
        <v>40</v>
      </c>
      <c r="L12" s="81" t="s">
        <v>41</v>
      </c>
      <c r="M12" s="82" t="s">
        <v>42</v>
      </c>
    </row>
    <row r="13" spans="1:13" s="88" customFormat="1" ht="12" x14ac:dyDescent="0.2">
      <c r="A13" s="86">
        <v>41000</v>
      </c>
      <c r="B13" s="87">
        <v>97.712981999999997</v>
      </c>
      <c r="C13" s="87">
        <v>0.64262200000000003</v>
      </c>
      <c r="D13" s="87">
        <v>0.31829400000000002</v>
      </c>
      <c r="E13" s="87">
        <v>1.228567</v>
      </c>
      <c r="F13" s="87">
        <v>293.080353</v>
      </c>
      <c r="G13" s="87">
        <v>3.3549999999999999E-3</v>
      </c>
      <c r="H13" s="87">
        <v>49.639656824400006</v>
      </c>
      <c r="I13" s="87">
        <v>37.5486909762</v>
      </c>
      <c r="J13" s="87">
        <v>218.8335279045512</v>
      </c>
      <c r="K13" s="87">
        <v>33.478698999999999</v>
      </c>
      <c r="L13" s="87">
        <v>9.2420000000000002E-3</v>
      </c>
      <c r="M13" s="87" t="s">
        <v>43</v>
      </c>
    </row>
    <row r="14" spans="1:13" s="88" customFormat="1" ht="12" x14ac:dyDescent="0.2">
      <c r="A14" s="86">
        <v>41001</v>
      </c>
      <c r="B14" s="87">
        <v>97.727515999999994</v>
      </c>
      <c r="C14" s="87">
        <v>0.64037599999999995</v>
      </c>
      <c r="D14" s="87">
        <v>0.314301</v>
      </c>
      <c r="E14" s="87">
        <v>1.2216990000000001</v>
      </c>
      <c r="F14" s="87">
        <v>295.11068699999998</v>
      </c>
      <c r="G14" s="87">
        <v>3.29E-3</v>
      </c>
      <c r="H14" s="87">
        <v>49.621834073400002</v>
      </c>
      <c r="I14" s="87">
        <v>37.531530859200004</v>
      </c>
      <c r="J14" s="87">
        <v>218.74860863663437</v>
      </c>
      <c r="K14" s="87">
        <v>35.081432</v>
      </c>
      <c r="L14" s="87">
        <v>4.8461399999999996E-3</v>
      </c>
      <c r="M14" s="87" t="s">
        <v>43</v>
      </c>
    </row>
    <row r="15" spans="1:13" s="88" customFormat="1" ht="12" x14ac:dyDescent="0.2">
      <c r="A15" s="86">
        <v>41002</v>
      </c>
      <c r="B15" s="87">
        <v>97.813323999999994</v>
      </c>
      <c r="C15" s="87">
        <v>0.69120300000000001</v>
      </c>
      <c r="D15" s="87">
        <v>0.337308</v>
      </c>
      <c r="E15" s="87">
        <v>1.06596</v>
      </c>
      <c r="F15" s="87">
        <v>296.86795000000001</v>
      </c>
      <c r="G15" s="87">
        <v>3.2390000000000001E-3</v>
      </c>
      <c r="H15" s="87">
        <v>49.816349758200005</v>
      </c>
      <c r="I15" s="87">
        <v>37.638928053600004</v>
      </c>
      <c r="J15" s="87">
        <v>218.84081719536607</v>
      </c>
      <c r="K15" s="87">
        <v>34.723171000000001</v>
      </c>
      <c r="L15" s="87">
        <v>5.5955200000000005E-3</v>
      </c>
      <c r="M15" s="87" t="s">
        <v>43</v>
      </c>
    </row>
    <row r="16" spans="1:13" s="88" customFormat="1" ht="12" x14ac:dyDescent="0.2">
      <c r="A16" s="86">
        <v>41003</v>
      </c>
      <c r="B16" s="87">
        <v>97.852608000000004</v>
      </c>
      <c r="C16" s="87">
        <v>0.66987399999999997</v>
      </c>
      <c r="D16" s="87">
        <v>0.33587600000000001</v>
      </c>
      <c r="E16" s="87">
        <v>1.059674</v>
      </c>
      <c r="F16" s="87">
        <v>297.045074</v>
      </c>
      <c r="G16" s="87">
        <v>3.3509999999999998E-3</v>
      </c>
      <c r="H16" s="87">
        <v>49.790126280600006</v>
      </c>
      <c r="I16" s="87">
        <v>37.609778468400002</v>
      </c>
      <c r="J16" s="87">
        <v>218.82257114253844</v>
      </c>
      <c r="K16" s="87">
        <v>33.890450000000001</v>
      </c>
      <c r="L16" s="87">
        <v>4.4756200000000005E-3</v>
      </c>
      <c r="M16" s="87" t="s">
        <v>43</v>
      </c>
    </row>
    <row r="17" spans="1:13" s="88" customFormat="1" ht="12" x14ac:dyDescent="0.2">
      <c r="A17" s="86">
        <v>41004</v>
      </c>
      <c r="B17" s="87">
        <v>97.523346000000004</v>
      </c>
      <c r="C17" s="87">
        <v>0.83879000000000004</v>
      </c>
      <c r="D17" s="87">
        <v>0.34022400000000003</v>
      </c>
      <c r="E17" s="87">
        <v>1.1092219999999999</v>
      </c>
      <c r="F17" s="87">
        <v>296.51928700000002</v>
      </c>
      <c r="G17" s="87">
        <v>3.3790000000000001E-3</v>
      </c>
      <c r="H17" s="87">
        <v>49.845864318000004</v>
      </c>
      <c r="I17" s="87">
        <v>37.736880083999999</v>
      </c>
      <c r="J17" s="87">
        <v>221.21021379385442</v>
      </c>
      <c r="K17" s="87">
        <v>34.763111000000002</v>
      </c>
      <c r="L17" s="87">
        <v>4.6046100000000003E-3</v>
      </c>
      <c r="M17" s="87" t="s">
        <v>43</v>
      </c>
    </row>
    <row r="18" spans="1:13" s="88" customFormat="1" ht="12" x14ac:dyDescent="0.2">
      <c r="A18" s="86">
        <v>41005</v>
      </c>
      <c r="B18" s="87">
        <v>97.259163000000001</v>
      </c>
      <c r="C18" s="87">
        <v>0.95744799999999997</v>
      </c>
      <c r="D18" s="87">
        <v>0.32835700000000001</v>
      </c>
      <c r="E18" s="87">
        <v>1.155805</v>
      </c>
      <c r="F18" s="87">
        <v>294.91464200000001</v>
      </c>
      <c r="G18" s="87">
        <v>3.4169999999999999E-3</v>
      </c>
      <c r="H18" s="87">
        <v>49.841972658000003</v>
      </c>
      <c r="I18" s="87">
        <v>37.810931011200005</v>
      </c>
      <c r="J18" s="87">
        <v>223.98844383734476</v>
      </c>
      <c r="K18" s="87">
        <v>34.174160000000001</v>
      </c>
      <c r="L18" s="87">
        <v>4.9910100000000006E-3</v>
      </c>
      <c r="M18" s="87" t="s">
        <v>43</v>
      </c>
    </row>
    <row r="19" spans="1:13" s="88" customFormat="1" ht="12" x14ac:dyDescent="0.2">
      <c r="A19" s="86">
        <v>41006</v>
      </c>
      <c r="B19" s="87">
        <v>97.665649000000002</v>
      </c>
      <c r="C19" s="87">
        <v>0.69620000000000004</v>
      </c>
      <c r="D19" s="87">
        <v>0.33838099999999999</v>
      </c>
      <c r="E19" s="87">
        <v>1.179978</v>
      </c>
      <c r="F19" s="87">
        <v>297.97091699999999</v>
      </c>
      <c r="G19" s="87">
        <v>3.2060000000000001E-3</v>
      </c>
      <c r="H19" s="87">
        <v>49.706035922400005</v>
      </c>
      <c r="I19" s="87">
        <v>37.604165011799999</v>
      </c>
      <c r="J19" s="87">
        <v>220.61461048449479</v>
      </c>
      <c r="K19" s="87">
        <v>33.516396</v>
      </c>
      <c r="L19" s="87">
        <v>4.7960700000000004E-3</v>
      </c>
      <c r="M19" s="87" t="s">
        <v>43</v>
      </c>
    </row>
    <row r="20" spans="1:13" s="88" customFormat="1" ht="12" x14ac:dyDescent="0.2">
      <c r="A20" s="86">
        <v>41007</v>
      </c>
      <c r="B20" s="87">
        <v>97.365440000000007</v>
      </c>
      <c r="C20" s="87">
        <v>0.92688300000000001</v>
      </c>
      <c r="D20" s="87">
        <v>0.32155400000000001</v>
      </c>
      <c r="E20" s="87">
        <v>1.1415979999999999</v>
      </c>
      <c r="F20" s="87">
        <v>299.40707400000002</v>
      </c>
      <c r="G20" s="87">
        <v>3.1640000000000001E-3</v>
      </c>
      <c r="H20" s="87">
        <v>49.820948227800002</v>
      </c>
      <c r="I20" s="87">
        <v>37.759806168600001</v>
      </c>
      <c r="J20" s="87">
        <v>221.72130509060563</v>
      </c>
      <c r="K20" s="87">
        <v>32.251255</v>
      </c>
      <c r="L20" s="87">
        <v>4.6594999999999996E-3</v>
      </c>
      <c r="M20" s="87" t="s">
        <v>43</v>
      </c>
    </row>
    <row r="21" spans="1:13" s="88" customFormat="1" ht="12" x14ac:dyDescent="0.2">
      <c r="A21" s="86">
        <v>41008</v>
      </c>
      <c r="B21" s="87">
        <v>97.659728999999999</v>
      </c>
      <c r="C21" s="87">
        <v>0.79428500000000002</v>
      </c>
      <c r="D21" s="87">
        <v>0.297068</v>
      </c>
      <c r="E21" s="87">
        <v>1.069439</v>
      </c>
      <c r="F21" s="87">
        <v>299.08523600000001</v>
      </c>
      <c r="G21" s="87">
        <v>3.0360000000000001E-3</v>
      </c>
      <c r="H21" s="87">
        <v>49.881823256400004</v>
      </c>
      <c r="I21" s="87">
        <v>37.732831705800002</v>
      </c>
      <c r="J21" s="87">
        <v>220.54532626972235</v>
      </c>
      <c r="K21" s="87">
        <v>31.504086999999998</v>
      </c>
      <c r="L21" s="87">
        <v>4.4329399999999998E-3</v>
      </c>
      <c r="M21" s="87" t="s">
        <v>43</v>
      </c>
    </row>
    <row r="22" spans="1:13" s="88" customFormat="1" ht="12" x14ac:dyDescent="0.2">
      <c r="A22" s="86">
        <v>41009</v>
      </c>
      <c r="B22" s="87">
        <v>97.919312000000005</v>
      </c>
      <c r="C22" s="87">
        <v>0.51680499999999996</v>
      </c>
      <c r="D22" s="87">
        <v>0.28138099999999999</v>
      </c>
      <c r="E22" s="87">
        <v>1.202976</v>
      </c>
      <c r="F22" s="87">
        <v>297.73553500000003</v>
      </c>
      <c r="G22" s="87">
        <v>2.9369999999999999E-3</v>
      </c>
      <c r="H22" s="87">
        <v>49.608962145</v>
      </c>
      <c r="I22" s="87">
        <v>37.485244296600001</v>
      </c>
      <c r="J22" s="87">
        <v>218.60725059266932</v>
      </c>
      <c r="K22" s="87">
        <v>33.452376999999998</v>
      </c>
      <c r="L22" s="87">
        <v>4.0967E-3</v>
      </c>
      <c r="M22" s="87" t="s">
        <v>43</v>
      </c>
    </row>
    <row r="23" spans="1:13" s="88" customFormat="1" ht="12" x14ac:dyDescent="0.2">
      <c r="A23" s="86">
        <v>41010</v>
      </c>
      <c r="B23" s="87">
        <v>97.623481999999996</v>
      </c>
      <c r="C23" s="87">
        <v>0.71020000000000005</v>
      </c>
      <c r="D23" s="87">
        <v>0.37380400000000003</v>
      </c>
      <c r="E23" s="87">
        <v>1.1726510000000001</v>
      </c>
      <c r="F23" s="87">
        <v>294.21786500000002</v>
      </c>
      <c r="G23" s="87">
        <v>3.6419999999999998E-3</v>
      </c>
      <c r="H23" s="87">
        <v>49.648146954000005</v>
      </c>
      <c r="I23" s="87">
        <v>37.564812966600002</v>
      </c>
      <c r="J23" s="87">
        <v>220.56838925590554</v>
      </c>
      <c r="K23" s="87">
        <v>33.897415000000002</v>
      </c>
      <c r="L23" s="87">
        <v>4.2711399999999997E-3</v>
      </c>
      <c r="M23" s="87" t="s">
        <v>43</v>
      </c>
    </row>
    <row r="24" spans="1:13" s="88" customFormat="1" ht="12" x14ac:dyDescent="0.2">
      <c r="A24" s="86">
        <v>41011</v>
      </c>
      <c r="B24" s="87">
        <v>96.449921000000003</v>
      </c>
      <c r="C24" s="87">
        <v>1.522241</v>
      </c>
      <c r="D24" s="87">
        <v>0.87030300000000005</v>
      </c>
      <c r="E24" s="87">
        <v>0.88439400000000001</v>
      </c>
      <c r="F24" s="87">
        <v>293.88067599999999</v>
      </c>
      <c r="G24" s="87">
        <v>6.5779999999999996E-3</v>
      </c>
      <c r="H24" s="87">
        <v>49.773029271600002</v>
      </c>
      <c r="I24" s="87">
        <v>37.825507907400002</v>
      </c>
      <c r="J24" s="87">
        <v>225.1804209853411</v>
      </c>
      <c r="K24" s="87">
        <v>32.249583999999999</v>
      </c>
      <c r="L24" s="87">
        <v>4.21895E-3</v>
      </c>
      <c r="M24" s="87" t="s">
        <v>43</v>
      </c>
    </row>
    <row r="25" spans="1:13" s="88" customFormat="1" ht="12" x14ac:dyDescent="0.2">
      <c r="A25" s="86">
        <v>41012</v>
      </c>
      <c r="B25" s="87">
        <v>97.194489000000004</v>
      </c>
      <c r="C25" s="87">
        <v>1.0221819999999999</v>
      </c>
      <c r="D25" s="87">
        <v>0.53194399999999997</v>
      </c>
      <c r="E25" s="87">
        <v>1.052335</v>
      </c>
      <c r="F25" s="87">
        <v>292.30697600000002</v>
      </c>
      <c r="G25" s="87">
        <v>4.2160000000000001E-3</v>
      </c>
      <c r="H25" s="87">
        <v>49.718490286200002</v>
      </c>
      <c r="I25" s="87">
        <v>37.682862791399998</v>
      </c>
      <c r="J25" s="87">
        <v>223.58270716950273</v>
      </c>
      <c r="K25" s="87">
        <v>36.246746000000002</v>
      </c>
      <c r="L25" s="87">
        <v>4.1709600000000005E-3</v>
      </c>
      <c r="M25" s="87" t="s">
        <v>43</v>
      </c>
    </row>
    <row r="26" spans="1:13" s="88" customFormat="1" ht="12" x14ac:dyDescent="0.2">
      <c r="A26" s="86">
        <v>41013</v>
      </c>
      <c r="B26" s="87">
        <v>97.872185000000002</v>
      </c>
      <c r="C26" s="87">
        <v>0.55531200000000003</v>
      </c>
      <c r="D26" s="87">
        <v>0.28542699999999999</v>
      </c>
      <c r="E26" s="87">
        <v>1.198064</v>
      </c>
      <c r="F26" s="87">
        <v>289.67062399999998</v>
      </c>
      <c r="G26" s="87">
        <v>3.1679999999999998E-3</v>
      </c>
      <c r="H26" s="87">
        <v>49.680670713600009</v>
      </c>
      <c r="I26" s="87">
        <v>37.548626816400002</v>
      </c>
      <c r="J26" s="87">
        <v>219.40943288069175</v>
      </c>
      <c r="K26" s="87">
        <v>37.047131</v>
      </c>
      <c r="L26" s="87">
        <v>4.2619900000000002E-3</v>
      </c>
      <c r="M26" s="87" t="s">
        <v>43</v>
      </c>
    </row>
    <row r="27" spans="1:13" s="88" customFormat="1" ht="12" x14ac:dyDescent="0.2">
      <c r="A27" s="86">
        <v>41014</v>
      </c>
      <c r="B27" s="87">
        <v>97.876862000000003</v>
      </c>
      <c r="C27" s="87">
        <v>0.558616</v>
      </c>
      <c r="D27" s="87">
        <v>0.26814199999999999</v>
      </c>
      <c r="E27" s="87">
        <v>1.1997100000000001</v>
      </c>
      <c r="F27" s="87">
        <v>294.09982300000001</v>
      </c>
      <c r="G27" s="87">
        <v>2.9390000000000002E-3</v>
      </c>
      <c r="H27" s="87">
        <v>49.728782149200001</v>
      </c>
      <c r="I27" s="87">
        <v>37.586791379400005</v>
      </c>
      <c r="J27" s="87">
        <v>219.86096501039961</v>
      </c>
      <c r="K27" s="87">
        <v>36.043568</v>
      </c>
      <c r="L27" s="87">
        <v>4.1347299999999997E-3</v>
      </c>
      <c r="M27" s="87" t="s">
        <v>43</v>
      </c>
    </row>
    <row r="28" spans="1:13" s="88" customFormat="1" ht="12" x14ac:dyDescent="0.2">
      <c r="A28" s="86">
        <v>41015</v>
      </c>
      <c r="B28" s="87">
        <v>97.829193000000004</v>
      </c>
      <c r="C28" s="87">
        <v>0.560778</v>
      </c>
      <c r="D28" s="87">
        <v>0.26316899999999999</v>
      </c>
      <c r="E28" s="87">
        <v>1.2400439999999999</v>
      </c>
      <c r="F28" s="87">
        <v>298.705536</v>
      </c>
      <c r="G28" s="87">
        <v>2.8050000000000002E-3</v>
      </c>
      <c r="H28" s="87">
        <v>49.682764847400001</v>
      </c>
      <c r="I28" s="87">
        <v>37.568503732800004</v>
      </c>
      <c r="J28" s="87">
        <v>220.39363423523204</v>
      </c>
      <c r="K28" s="87">
        <v>35.865009000000001</v>
      </c>
      <c r="L28" s="87">
        <v>3.7216900000000002E-3</v>
      </c>
      <c r="M28" s="87" t="s">
        <v>43</v>
      </c>
    </row>
    <row r="29" spans="1:13" s="88" customFormat="1" ht="12" x14ac:dyDescent="0.2">
      <c r="A29" s="86">
        <v>41016</v>
      </c>
      <c r="B29" s="87">
        <v>97.887114999999994</v>
      </c>
      <c r="C29" s="87">
        <v>0.53962500000000002</v>
      </c>
      <c r="D29" s="87">
        <v>0.281028</v>
      </c>
      <c r="E29" s="87">
        <v>1.194197</v>
      </c>
      <c r="F29" s="87">
        <v>301.18386800000002</v>
      </c>
      <c r="G29" s="87">
        <v>2.8340000000000001E-3</v>
      </c>
      <c r="H29" s="87">
        <v>49.722297802200004</v>
      </c>
      <c r="I29" s="87">
        <v>37.579083789000002</v>
      </c>
      <c r="J29" s="87">
        <v>219.50775966545663</v>
      </c>
      <c r="K29" s="87">
        <v>35.036816000000002</v>
      </c>
      <c r="L29" s="87">
        <v>3.36989E-3</v>
      </c>
      <c r="M29" s="87" t="s">
        <v>43</v>
      </c>
    </row>
    <row r="30" spans="1:13" s="88" customFormat="1" ht="12" x14ac:dyDescent="0.2">
      <c r="A30" s="86">
        <v>41017</v>
      </c>
      <c r="B30" s="87">
        <v>97.880898000000002</v>
      </c>
      <c r="C30" s="87">
        <v>0.52696100000000001</v>
      </c>
      <c r="D30" s="87">
        <v>0.27433400000000002</v>
      </c>
      <c r="E30" s="87">
        <v>1.221352</v>
      </c>
      <c r="F30" s="87">
        <v>301.441711</v>
      </c>
      <c r="G30" s="87">
        <v>2.8029999999999999E-3</v>
      </c>
      <c r="H30" s="87">
        <v>49.690476644999997</v>
      </c>
      <c r="I30" s="87">
        <v>37.560190305600003</v>
      </c>
      <c r="J30" s="87">
        <v>219.41373976329763</v>
      </c>
      <c r="K30" s="87">
        <v>33.092609000000003</v>
      </c>
      <c r="L30" s="87">
        <v>3.6609999999999998E-3</v>
      </c>
      <c r="M30" s="87" t="s">
        <v>43</v>
      </c>
    </row>
    <row r="31" spans="1:13" s="88" customFormat="1" ht="12" x14ac:dyDescent="0.2">
      <c r="A31" s="86">
        <v>41018</v>
      </c>
      <c r="B31" s="87">
        <v>97.822090000000003</v>
      </c>
      <c r="C31" s="87">
        <v>0.56564300000000001</v>
      </c>
      <c r="D31" s="87">
        <v>0.283333</v>
      </c>
      <c r="E31" s="87">
        <v>1.224283</v>
      </c>
      <c r="F31" s="87">
        <v>302.57034299999998</v>
      </c>
      <c r="G31" s="87">
        <v>2.8310000000000002E-3</v>
      </c>
      <c r="H31" s="87">
        <v>49.691916559200003</v>
      </c>
      <c r="I31" s="87">
        <v>37.572961261200007</v>
      </c>
      <c r="J31" s="87">
        <v>220.04918410152254</v>
      </c>
      <c r="K31" s="87">
        <v>33.365352999999999</v>
      </c>
      <c r="L31" s="87">
        <v>3.5399199999999998E-3</v>
      </c>
      <c r="M31" s="87" t="s">
        <v>43</v>
      </c>
    </row>
    <row r="32" spans="1:13" s="88" customFormat="1" ht="12" x14ac:dyDescent="0.2">
      <c r="A32" s="86">
        <v>41019</v>
      </c>
      <c r="B32" s="87">
        <v>97.695183</v>
      </c>
      <c r="C32" s="87">
        <v>0.68450999999999995</v>
      </c>
      <c r="D32" s="87">
        <v>0.29192099999999999</v>
      </c>
      <c r="E32" s="87">
        <v>1.195025</v>
      </c>
      <c r="F32" s="87">
        <v>304.35882600000002</v>
      </c>
      <c r="G32" s="87">
        <v>2.8340000000000001E-3</v>
      </c>
      <c r="H32" s="87">
        <v>49.693200807000004</v>
      </c>
      <c r="I32" s="87">
        <v>37.596364863000005</v>
      </c>
      <c r="J32" s="87">
        <v>221.09214235909965</v>
      </c>
      <c r="K32" s="87">
        <v>33.376151999999998</v>
      </c>
      <c r="L32" s="87">
        <v>3.3454999999999999E-3</v>
      </c>
      <c r="M32" s="87" t="s">
        <v>43</v>
      </c>
    </row>
    <row r="33" spans="1:13" s="88" customFormat="1" ht="12" x14ac:dyDescent="0.2">
      <c r="A33" s="86">
        <v>41020</v>
      </c>
      <c r="B33" s="87">
        <v>97.623497</v>
      </c>
      <c r="C33" s="87">
        <v>0.74245300000000003</v>
      </c>
      <c r="D33" s="87">
        <v>0.34529100000000001</v>
      </c>
      <c r="E33" s="87">
        <v>1.164849</v>
      </c>
      <c r="F33" s="87">
        <v>305.97699</v>
      </c>
      <c r="G33" s="87">
        <v>3.212E-3</v>
      </c>
      <c r="H33" s="87">
        <v>49.706942574000003</v>
      </c>
      <c r="I33" s="87">
        <v>37.609252568400002</v>
      </c>
      <c r="J33" s="87">
        <v>220.54827808281965</v>
      </c>
      <c r="K33" s="87">
        <v>33.262146000000001</v>
      </c>
      <c r="L33" s="87">
        <v>3.5288799999999999E-3</v>
      </c>
      <c r="M33" s="87" t="s">
        <v>43</v>
      </c>
    </row>
    <row r="34" spans="1:13" s="88" customFormat="1" ht="12" x14ac:dyDescent="0.2">
      <c r="A34" s="86">
        <v>41021</v>
      </c>
      <c r="B34" s="87">
        <v>97.867393000000007</v>
      </c>
      <c r="C34" s="87">
        <v>0.57613599999999998</v>
      </c>
      <c r="D34" s="87">
        <v>0.27824700000000002</v>
      </c>
      <c r="E34" s="87">
        <v>1.190253</v>
      </c>
      <c r="F34" s="87">
        <v>305.90176400000001</v>
      </c>
      <c r="G34" s="87">
        <v>2.797E-3</v>
      </c>
      <c r="H34" s="87">
        <v>49.687034103599999</v>
      </c>
      <c r="I34" s="87">
        <v>37.552602620400002</v>
      </c>
      <c r="J34" s="87">
        <v>219.07930214860514</v>
      </c>
      <c r="K34" s="87">
        <v>34.415973999999999</v>
      </c>
      <c r="L34" s="87">
        <v>3.5700700000000003E-3</v>
      </c>
      <c r="M34" s="87" t="s">
        <v>43</v>
      </c>
    </row>
    <row r="35" spans="1:13" s="88" customFormat="1" ht="12" x14ac:dyDescent="0.2">
      <c r="A35" s="86">
        <v>41022</v>
      </c>
      <c r="B35" s="87">
        <v>97.802345000000003</v>
      </c>
      <c r="C35" s="87">
        <v>0.60616300000000001</v>
      </c>
      <c r="D35" s="87">
        <v>0.27615099999999998</v>
      </c>
      <c r="E35" s="87">
        <v>1.2159990000000001</v>
      </c>
      <c r="F35" s="87">
        <v>299.82925399999999</v>
      </c>
      <c r="G35" s="87">
        <v>2.7829999999999999E-3</v>
      </c>
      <c r="H35" s="87">
        <v>49.623399151800008</v>
      </c>
      <c r="I35" s="87">
        <v>37.521772258799999</v>
      </c>
      <c r="J35" s="87">
        <v>219.91551699832931</v>
      </c>
      <c r="K35" s="87">
        <v>35.186317000000003</v>
      </c>
      <c r="L35" s="87">
        <v>5.9791099999999993E-3</v>
      </c>
      <c r="M35" s="87" t="s">
        <v>43</v>
      </c>
    </row>
    <row r="36" spans="1:13" s="88" customFormat="1" ht="12" x14ac:dyDescent="0.2">
      <c r="A36" s="86">
        <v>41023</v>
      </c>
      <c r="B36" s="87">
        <v>97.861632999999998</v>
      </c>
      <c r="C36" s="87">
        <v>0.54473700000000003</v>
      </c>
      <c r="D36" s="87">
        <v>0.288441</v>
      </c>
      <c r="E36" s="87">
        <v>1.215174</v>
      </c>
      <c r="F36" s="87">
        <v>302.05059799999998</v>
      </c>
      <c r="G36" s="87">
        <v>2.872E-3</v>
      </c>
      <c r="H36" s="87">
        <v>49.687362265200001</v>
      </c>
      <c r="I36" s="87">
        <v>37.5582728742</v>
      </c>
      <c r="J36" s="87">
        <v>219.48263490297921</v>
      </c>
      <c r="K36" s="87">
        <v>37.681156000000001</v>
      </c>
      <c r="L36" s="87">
        <v>5.5629900000000003E-3</v>
      </c>
      <c r="M36" s="87" t="s">
        <v>43</v>
      </c>
    </row>
    <row r="37" spans="1:13" s="88" customFormat="1" ht="12" x14ac:dyDescent="0.2">
      <c r="A37" s="86">
        <v>41024</v>
      </c>
      <c r="B37" s="87">
        <v>97.816467000000003</v>
      </c>
      <c r="C37" s="87">
        <v>0.56669199999999997</v>
      </c>
      <c r="D37" s="87">
        <v>0.28136699999999998</v>
      </c>
      <c r="E37" s="87">
        <v>1.241498</v>
      </c>
      <c r="F37" s="87">
        <v>299.96264600000001</v>
      </c>
      <c r="G37" s="87">
        <v>2.8210000000000002E-3</v>
      </c>
      <c r="H37" s="87">
        <v>49.638934237800001</v>
      </c>
      <c r="I37" s="87">
        <v>37.534175084399998</v>
      </c>
      <c r="J37" s="87">
        <v>219.80910939299713</v>
      </c>
      <c r="K37" s="87">
        <v>38.788108999999999</v>
      </c>
      <c r="L37" s="87">
        <v>5.5389499999999999E-3</v>
      </c>
      <c r="M37" s="87" t="s">
        <v>43</v>
      </c>
    </row>
    <row r="38" spans="1:13" s="88" customFormat="1" ht="12" x14ac:dyDescent="0.2">
      <c r="A38" s="86">
        <v>41025</v>
      </c>
      <c r="B38" s="87">
        <v>97.701911999999993</v>
      </c>
      <c r="C38" s="87">
        <v>0.64654800000000001</v>
      </c>
      <c r="D38" s="87">
        <v>0.28642699999999999</v>
      </c>
      <c r="E38" s="87">
        <v>1.2557419999999999</v>
      </c>
      <c r="F38" s="87">
        <v>296.91241500000001</v>
      </c>
      <c r="G38" s="87">
        <v>2.9099999999999998E-3</v>
      </c>
      <c r="H38" s="87">
        <v>49.667373858000005</v>
      </c>
      <c r="I38" s="87">
        <v>37.579268905799999</v>
      </c>
      <c r="J38" s="87">
        <v>219.82522357406117</v>
      </c>
      <c r="K38" s="87">
        <v>40.061905000000003</v>
      </c>
      <c r="L38" s="87">
        <v>6.0667400000000002E-3</v>
      </c>
      <c r="M38" s="87" t="s">
        <v>43</v>
      </c>
    </row>
    <row r="39" spans="1:13" s="88" customFormat="1" ht="12" x14ac:dyDescent="0.2">
      <c r="A39" s="86">
        <v>41026</v>
      </c>
      <c r="B39" s="87">
        <v>97.495604999999998</v>
      </c>
      <c r="C39" s="87">
        <v>0.81370299999999995</v>
      </c>
      <c r="D39" s="87">
        <v>0.34343800000000002</v>
      </c>
      <c r="E39" s="87">
        <v>1.2086349999999999</v>
      </c>
      <c r="F39" s="87">
        <v>299.26702899999998</v>
      </c>
      <c r="G39" s="87">
        <v>3.4420000000000002E-3</v>
      </c>
      <c r="H39" s="87">
        <v>49.71042192840001</v>
      </c>
      <c r="I39" s="87">
        <v>37.641531258599997</v>
      </c>
      <c r="J39" s="87">
        <v>219.83877051026315</v>
      </c>
      <c r="K39" s="87">
        <v>39.738258000000002</v>
      </c>
      <c r="L39" s="87">
        <v>6.1157099999999999E-3</v>
      </c>
      <c r="M39" s="87" t="s">
        <v>43</v>
      </c>
    </row>
    <row r="40" spans="1:13" s="88" customFormat="1" ht="12" x14ac:dyDescent="0.2">
      <c r="A40" s="86">
        <v>41027</v>
      </c>
      <c r="B40" s="87">
        <v>97.805854999999994</v>
      </c>
      <c r="C40" s="87">
        <v>0.63578299999999999</v>
      </c>
      <c r="D40" s="87">
        <v>0.35358400000000001</v>
      </c>
      <c r="E40" s="87">
        <v>1.121936</v>
      </c>
      <c r="F40" s="87">
        <v>302.166809</v>
      </c>
      <c r="G40" s="87">
        <v>3.5669999999999999E-3</v>
      </c>
      <c r="H40" s="87">
        <v>49.732424532600007</v>
      </c>
      <c r="I40" s="87">
        <v>37.582839766800006</v>
      </c>
      <c r="J40" s="87">
        <v>218.27818216437453</v>
      </c>
      <c r="K40" s="87">
        <v>39.014674999999997</v>
      </c>
      <c r="L40" s="87">
        <v>1.6448E-4</v>
      </c>
      <c r="M40" s="87" t="s">
        <v>43</v>
      </c>
    </row>
    <row r="41" spans="1:13" s="88" customFormat="1" ht="12" x14ac:dyDescent="0.2">
      <c r="A41" s="86">
        <v>41028</v>
      </c>
      <c r="B41" s="87">
        <v>97.836112999999997</v>
      </c>
      <c r="C41" s="87">
        <v>0.60754699999999995</v>
      </c>
      <c r="D41" s="87">
        <v>0.292659</v>
      </c>
      <c r="E41" s="87">
        <v>1.158528</v>
      </c>
      <c r="F41" s="87">
        <v>300.41824300000002</v>
      </c>
      <c r="G41" s="87">
        <v>2.96E-3</v>
      </c>
      <c r="H41" s="87">
        <v>49.718346189600005</v>
      </c>
      <c r="I41" s="87">
        <v>37.579689625800007</v>
      </c>
      <c r="J41" s="87">
        <v>218.99683052059916</v>
      </c>
      <c r="K41" s="87">
        <v>37.003112999999999</v>
      </c>
      <c r="L41" s="87">
        <v>1.5961E-4</v>
      </c>
      <c r="M41" s="87" t="s">
        <v>43</v>
      </c>
    </row>
    <row r="42" spans="1:13" s="88" customFormat="1" ht="12" x14ac:dyDescent="0.2">
      <c r="A42" s="86">
        <v>41029</v>
      </c>
      <c r="B42" s="87">
        <v>97.831969999999998</v>
      </c>
      <c r="C42" s="87">
        <v>0.56726200000000004</v>
      </c>
      <c r="D42" s="87">
        <v>0.288657</v>
      </c>
      <c r="E42" s="87">
        <v>1.2335449999999999</v>
      </c>
      <c r="F42" s="87">
        <v>300.44183299999997</v>
      </c>
      <c r="G42" s="87">
        <v>2.9069999999999999E-3</v>
      </c>
      <c r="H42" s="87">
        <v>49.652319444600003</v>
      </c>
      <c r="I42" s="87">
        <v>37.536662591400002</v>
      </c>
      <c r="J42" s="87">
        <v>218.78263728646158</v>
      </c>
      <c r="K42" s="87">
        <v>37.008780999999999</v>
      </c>
      <c r="L42" s="87">
        <v>3.2268999999999999E-4</v>
      </c>
      <c r="M42" s="87" t="s">
        <v>43</v>
      </c>
    </row>
    <row r="43" spans="1:13" s="88" customFormat="1" ht="12.75" thickBo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1:13" s="92" customFormat="1" x14ac:dyDescent="0.25">
      <c r="A44" s="89" t="s">
        <v>44</v>
      </c>
      <c r="B44" s="90">
        <f>AVERAGE(B13:B43)</f>
        <v>97.675775900000005</v>
      </c>
      <c r="C44" s="90">
        <f t="shared" ref="C44:L44" si="0">AVERAGE(C13:C43)</f>
        <v>0.6975859333333333</v>
      </c>
      <c r="D44" s="90">
        <f t="shared" si="0"/>
        <v>0.33234703333333332</v>
      </c>
      <c r="E44" s="90">
        <f t="shared" si="0"/>
        <v>1.1674377333333332</v>
      </c>
      <c r="F44" s="90">
        <f t="shared" si="0"/>
        <v>298.43668613333341</v>
      </c>
      <c r="G44" s="90">
        <f t="shared" si="0"/>
        <v>3.2431666666666663E-3</v>
      </c>
      <c r="H44" s="90">
        <f t="shared" si="0"/>
        <v>49.714263592839984</v>
      </c>
      <c r="I44" s="90">
        <f t="shared" si="0"/>
        <v>37.608018666760003</v>
      </c>
      <c r="J44" s="90">
        <f t="shared" si="0"/>
        <v>220.1849178651907</v>
      </c>
      <c r="K44" s="90">
        <f t="shared" si="0"/>
        <v>35.173865166666673</v>
      </c>
      <c r="L44" s="90">
        <f t="shared" si="0"/>
        <v>4.2481703333333331E-3</v>
      </c>
      <c r="M44" s="91">
        <v>0</v>
      </c>
    </row>
    <row r="45" spans="1:13" s="92" customFormat="1" x14ac:dyDescent="0.25">
      <c r="A45" s="93" t="s">
        <v>45</v>
      </c>
      <c r="B45" s="94">
        <f>MAX(B13:B42)</f>
        <v>97.919312000000005</v>
      </c>
      <c r="C45" s="94">
        <f t="shared" ref="C45:M45" si="1">MAX(C13:C42)</f>
        <v>1.522241</v>
      </c>
      <c r="D45" s="94">
        <f t="shared" si="1"/>
        <v>0.87030300000000005</v>
      </c>
      <c r="E45" s="94">
        <f t="shared" si="1"/>
        <v>1.2557419999999999</v>
      </c>
      <c r="F45" s="94">
        <f t="shared" si="1"/>
        <v>305.97699</v>
      </c>
      <c r="G45" s="94">
        <f t="shared" si="1"/>
        <v>6.5779999999999996E-3</v>
      </c>
      <c r="H45" s="94">
        <f t="shared" si="1"/>
        <v>49.881823256400004</v>
      </c>
      <c r="I45" s="94">
        <f t="shared" si="1"/>
        <v>37.825507907400002</v>
      </c>
      <c r="J45" s="94">
        <f t="shared" si="1"/>
        <v>225.1804209853411</v>
      </c>
      <c r="K45" s="94">
        <f t="shared" si="1"/>
        <v>40.061905000000003</v>
      </c>
      <c r="L45" s="94">
        <f t="shared" si="1"/>
        <v>9.2420000000000002E-3</v>
      </c>
      <c r="M45" s="95">
        <f t="shared" si="1"/>
        <v>0</v>
      </c>
    </row>
    <row r="46" spans="1:13" s="92" customFormat="1" x14ac:dyDescent="0.25">
      <c r="A46" s="93" t="s">
        <v>46</v>
      </c>
      <c r="B46" s="94">
        <f>MIN(B13:B42)</f>
        <v>96.449921000000003</v>
      </c>
      <c r="C46" s="94">
        <f t="shared" ref="C46:M46" si="2">MIN(C13:C42)</f>
        <v>0.51680499999999996</v>
      </c>
      <c r="D46" s="94">
        <f t="shared" si="2"/>
        <v>0.26316899999999999</v>
      </c>
      <c r="E46" s="94">
        <f t="shared" si="2"/>
        <v>0.88439400000000001</v>
      </c>
      <c r="F46" s="94">
        <f t="shared" si="2"/>
        <v>289.67062399999998</v>
      </c>
      <c r="G46" s="94">
        <f t="shared" si="2"/>
        <v>2.7829999999999999E-3</v>
      </c>
      <c r="H46" s="94">
        <f t="shared" si="2"/>
        <v>49.608962145</v>
      </c>
      <c r="I46" s="94">
        <f t="shared" si="2"/>
        <v>37.485244296600001</v>
      </c>
      <c r="J46" s="94">
        <f t="shared" si="2"/>
        <v>218.27818216437453</v>
      </c>
      <c r="K46" s="94">
        <f t="shared" si="2"/>
        <v>31.504086999999998</v>
      </c>
      <c r="L46" s="94">
        <f t="shared" si="2"/>
        <v>1.5961E-4</v>
      </c>
      <c r="M46" s="95">
        <f t="shared" si="2"/>
        <v>0</v>
      </c>
    </row>
    <row r="47" spans="1:13" s="92" customFormat="1" x14ac:dyDescent="0.25">
      <c r="A47" s="93" t="s">
        <v>47</v>
      </c>
      <c r="B47" s="94">
        <f>B45-B46</f>
        <v>1.4693910000000017</v>
      </c>
      <c r="C47" s="94">
        <f t="shared" ref="C47:M47" si="3">C45-C46</f>
        <v>1.005436</v>
      </c>
      <c r="D47" s="94">
        <f t="shared" si="3"/>
        <v>0.60713400000000006</v>
      </c>
      <c r="E47" s="94">
        <f t="shared" si="3"/>
        <v>0.3713479999999999</v>
      </c>
      <c r="F47" s="94">
        <f t="shared" si="3"/>
        <v>16.306366000000025</v>
      </c>
      <c r="G47" s="94">
        <f t="shared" si="3"/>
        <v>3.7949999999999998E-3</v>
      </c>
      <c r="H47" s="94">
        <f t="shared" si="3"/>
        <v>0.27286111140000457</v>
      </c>
      <c r="I47" s="94">
        <f t="shared" si="3"/>
        <v>0.340263610800001</v>
      </c>
      <c r="J47" s="94">
        <f t="shared" si="3"/>
        <v>6.9022388209665735</v>
      </c>
      <c r="K47" s="94">
        <f t="shared" si="3"/>
        <v>8.5578180000000046</v>
      </c>
      <c r="L47" s="94">
        <f t="shared" si="3"/>
        <v>9.0823900000000009E-3</v>
      </c>
      <c r="M47" s="95">
        <f t="shared" si="3"/>
        <v>0</v>
      </c>
    </row>
    <row r="48" spans="1:13" s="92" customFormat="1" ht="15.75" thickBot="1" x14ac:dyDescent="0.3">
      <c r="A48" s="96" t="s">
        <v>48</v>
      </c>
      <c r="B48" s="97">
        <f>STDEV(B13:B42)</f>
        <v>0.29741246765675244</v>
      </c>
      <c r="C48" s="97">
        <f t="shared" ref="C48:M48" si="4">STDEV(C13:C42)</f>
        <v>0.20471093735396798</v>
      </c>
      <c r="D48" s="97">
        <f t="shared" si="4"/>
        <v>0.11351413864618393</v>
      </c>
      <c r="E48" s="97">
        <f t="shared" si="4"/>
        <v>7.8504946901423997E-2</v>
      </c>
      <c r="F48" s="97">
        <f t="shared" si="4"/>
        <v>3.9726535201010624</v>
      </c>
      <c r="G48" s="97">
        <f t="shared" si="4"/>
        <v>7.098056598200972E-4</v>
      </c>
      <c r="H48" s="97">
        <f t="shared" si="4"/>
        <v>7.1467978876694149E-2</v>
      </c>
      <c r="I48" s="97">
        <f t="shared" si="4"/>
        <v>8.5808268811824323E-2</v>
      </c>
      <c r="J48" s="97">
        <f t="shared" si="4"/>
        <v>1.6278802745534875</v>
      </c>
      <c r="K48" s="97">
        <f t="shared" si="4"/>
        <v>2.276704235828777</v>
      </c>
      <c r="L48" s="97">
        <f t="shared" si="4"/>
        <v>1.8009943593537499E-3</v>
      </c>
      <c r="M48" s="97" t="e">
        <f t="shared" si="4"/>
        <v>#DIV/0!</v>
      </c>
    </row>
    <row r="49" spans="1:13" x14ac:dyDescent="0.25">
      <c r="B49" s="114">
        <f>COUNTIF(B13:B43,"&lt;84.0")</f>
        <v>0</v>
      </c>
      <c r="C49" s="114">
        <f>COUNTIF(C13:C43,"&gt;11.0")</f>
        <v>0</v>
      </c>
      <c r="D49" s="114">
        <f>COUNTIF(D13:D43,"&gt;4.0")</f>
        <v>0</v>
      </c>
      <c r="E49" s="114">
        <f>COUNTIF(E13:E43,"&gt;3.0")</f>
        <v>0</v>
      </c>
      <c r="F49" s="114"/>
      <c r="G49" s="114">
        <f>COUNTIF(G13:G43,"&lt;37.30")</f>
        <v>30</v>
      </c>
      <c r="H49" s="114">
        <f>COUNTIF(H13:H43,"&gt;.20")</f>
        <v>30</v>
      </c>
      <c r="I49" s="114">
        <f>COUNTIF(I13:I43,"&lt;48.20")</f>
        <v>30</v>
      </c>
      <c r="J49" s="114">
        <f>COUNTIF(J13:J43,"&gt;271.150")</f>
        <v>0</v>
      </c>
      <c r="K49" s="114">
        <f>COUNTIF(K13:K43,"&gt;110")</f>
        <v>0</v>
      </c>
      <c r="L49" s="114">
        <f>COUNTIF(L13:L43,"&gt;150")</f>
        <v>0</v>
      </c>
      <c r="M49" s="114">
        <f>COUNTIF(M13:M43,"&gt;6")</f>
        <v>0</v>
      </c>
    </row>
    <row r="50" spans="1:13" s="88" customFormat="1" ht="12.75" x14ac:dyDescent="0.2">
      <c r="A50" s="98" t="s">
        <v>49</v>
      </c>
      <c r="B50" s="115"/>
      <c r="C50" s="115"/>
      <c r="D50" s="115"/>
      <c r="E50" s="115"/>
      <c r="F50" s="114"/>
      <c r="G50" s="114">
        <f>COUNTIF(G13:G43,"&gt;43.60")</f>
        <v>0</v>
      </c>
      <c r="H50" s="114"/>
      <c r="I50" s="114">
        <f>COUNTIF(I9:I39,"&gt;53.20")</f>
        <v>0</v>
      </c>
      <c r="J50" s="87"/>
      <c r="K50" s="87"/>
      <c r="L50" s="87"/>
      <c r="M50" s="87"/>
    </row>
    <row r="51" spans="1:13" s="88" customFormat="1" ht="12" x14ac:dyDescent="0.2">
      <c r="A51" s="99" t="s">
        <v>50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</row>
    <row r="52" spans="1:13" s="88" customFormat="1" ht="12" x14ac:dyDescent="0.2">
      <c r="A52" s="100" t="s">
        <v>51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88" customFormat="1" ht="12" x14ac:dyDescent="0.2">
      <c r="A53" s="100" t="s">
        <v>52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s="88" customFormat="1" ht="12" x14ac:dyDescent="0.2">
      <c r="A54" s="101" t="s">
        <v>53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</row>
    <row r="55" spans="1:13" s="88" customFormat="1" ht="12" x14ac:dyDescent="0.2">
      <c r="A55" s="99" t="s">
        <v>54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88" customFormat="1" ht="12" x14ac:dyDescent="0.2">
      <c r="A56" s="100" t="s">
        <v>55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88" customFormat="1" ht="12" x14ac:dyDescent="0.2">
      <c r="A57" s="101" t="s">
        <v>56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88" customFormat="1" ht="12" x14ac:dyDescent="0.2">
      <c r="A58" s="100" t="s">
        <v>57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 s="88" customFormat="1" ht="12" x14ac:dyDescent="0.2">
      <c r="A59" s="101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1:13" s="88" customFormat="1" ht="12" x14ac:dyDescent="0.2">
      <c r="A60" s="100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8" zoomScale="80" zoomScaleNormal="80" workbookViewId="0">
      <selection activeCell="K42" sqref="K42"/>
    </sheetView>
  </sheetViews>
  <sheetFormatPr baseColWidth="10" defaultColWidth="8.85546875" defaultRowHeight="15" x14ac:dyDescent="0.25"/>
  <cols>
    <col min="1" max="1" width="20.7109375" style="55" customWidth="1"/>
    <col min="2" max="2" width="10.42578125" style="55" bestFit="1" customWidth="1"/>
    <col min="3" max="3" width="9.42578125" style="55" bestFit="1" customWidth="1"/>
    <col min="4" max="4" width="10.42578125" style="55" bestFit="1" customWidth="1"/>
    <col min="5" max="5" width="9.42578125" style="55" bestFit="1" customWidth="1"/>
    <col min="6" max="6" width="14.140625" style="113" customWidth="1"/>
    <col min="7" max="7" width="11.5703125" style="55" bestFit="1" customWidth="1"/>
    <col min="8" max="8" width="8.7109375" style="55" bestFit="1" customWidth="1"/>
    <col min="9" max="9" width="10.42578125" style="55" bestFit="1" customWidth="1"/>
    <col min="10" max="10" width="11.85546875" style="55" bestFit="1" customWidth="1"/>
    <col min="11" max="11" width="10.42578125" style="55" bestFit="1" customWidth="1"/>
    <col min="12" max="12" width="10.85546875" style="55" bestFit="1" customWidth="1"/>
    <col min="13" max="13" width="9.140625" style="57" bestFit="1" customWidth="1"/>
    <col min="14" max="16384" width="8.85546875" style="55"/>
  </cols>
  <sheetData>
    <row r="1" spans="1:13" ht="45" customHeight="1" x14ac:dyDescent="0.25"/>
    <row r="2" spans="1:13" x14ac:dyDescent="0.25">
      <c r="A2" s="58" t="s">
        <v>0</v>
      </c>
      <c r="B2" s="59" t="s">
        <v>1</v>
      </c>
      <c r="C2" s="60"/>
      <c r="D2" s="60"/>
      <c r="E2" s="60"/>
      <c r="F2" s="60"/>
      <c r="G2" s="61"/>
      <c r="H2" s="61"/>
      <c r="I2" s="61"/>
      <c r="J2" s="61"/>
      <c r="K2" s="61"/>
      <c r="L2" s="61"/>
      <c r="M2" s="61"/>
    </row>
    <row r="3" spans="1:13" s="62" customFormat="1" ht="14.25" x14ac:dyDescent="0.2">
      <c r="A3" s="58" t="s">
        <v>63</v>
      </c>
      <c r="B3" s="58" t="s">
        <v>75</v>
      </c>
      <c r="C3" s="58"/>
      <c r="F3" s="63"/>
      <c r="M3" s="64"/>
    </row>
    <row r="4" spans="1:13" s="62" customFormat="1" ht="14.25" x14ac:dyDescent="0.2">
      <c r="A4" s="58" t="s">
        <v>2</v>
      </c>
      <c r="B4" s="58" t="s">
        <v>3</v>
      </c>
      <c r="C4" s="58"/>
      <c r="F4" s="63"/>
      <c r="M4" s="64"/>
    </row>
    <row r="5" spans="1:13" s="62" customFormat="1" ht="14.25" x14ac:dyDescent="0.2">
      <c r="A5" s="58" t="s">
        <v>4</v>
      </c>
      <c r="B5" s="58" t="s">
        <v>5</v>
      </c>
      <c r="C5" s="58"/>
      <c r="F5" s="63"/>
      <c r="M5" s="64"/>
    </row>
    <row r="6" spans="1:13" s="62" customFormat="1" ht="14.25" x14ac:dyDescent="0.2">
      <c r="A6" s="58" t="s">
        <v>6</v>
      </c>
      <c r="B6" s="58" t="s">
        <v>7</v>
      </c>
      <c r="C6" s="58"/>
      <c r="F6" s="63"/>
      <c r="M6" s="64"/>
    </row>
    <row r="7" spans="1:13" s="62" customFormat="1" ht="14.25" x14ac:dyDescent="0.2">
      <c r="A7" s="58" t="s">
        <v>8</v>
      </c>
      <c r="B7" s="58" t="s">
        <v>9</v>
      </c>
      <c r="C7" s="58"/>
      <c r="F7" s="63"/>
      <c r="M7" s="64"/>
    </row>
    <row r="8" spans="1:13" s="62" customFormat="1" ht="14.25" x14ac:dyDescent="0.2">
      <c r="A8" s="58" t="s">
        <v>10</v>
      </c>
      <c r="B8" s="58" t="s">
        <v>11</v>
      </c>
      <c r="C8" s="58"/>
      <c r="F8" s="63"/>
      <c r="M8" s="64"/>
    </row>
    <row r="9" spans="1:13" ht="15.75" thickBot="1" x14ac:dyDescent="0.3">
      <c r="F9" s="56"/>
    </row>
    <row r="10" spans="1:13" s="72" customFormat="1" ht="15.75" thickBot="1" x14ac:dyDescent="0.3">
      <c r="A10" s="65"/>
      <c r="B10" s="44" t="s">
        <v>60</v>
      </c>
      <c r="C10" s="67"/>
      <c r="D10" s="67"/>
      <c r="E10" s="67"/>
      <c r="F10" s="68"/>
      <c r="G10" s="67"/>
      <c r="H10" s="70" t="s">
        <v>61</v>
      </c>
      <c r="I10" s="67"/>
      <c r="J10" s="67"/>
      <c r="K10" s="67"/>
      <c r="L10" s="67"/>
      <c r="M10" s="71"/>
    </row>
    <row r="11" spans="1:13" s="72" customFormat="1" x14ac:dyDescent="0.25">
      <c r="A11" s="73" t="s">
        <v>12</v>
      </c>
      <c r="B11" s="74" t="s">
        <v>13</v>
      </c>
      <c r="C11" s="69" t="s">
        <v>14</v>
      </c>
      <c r="D11" s="75" t="s">
        <v>15</v>
      </c>
      <c r="E11" s="75" t="s">
        <v>16</v>
      </c>
      <c r="F11" s="76" t="s">
        <v>17</v>
      </c>
      <c r="G11" s="75" t="s">
        <v>20</v>
      </c>
      <c r="H11" s="69" t="s">
        <v>18</v>
      </c>
      <c r="I11" s="75" t="s">
        <v>19</v>
      </c>
      <c r="J11" s="75" t="s">
        <v>21</v>
      </c>
      <c r="K11" s="69" t="s">
        <v>22</v>
      </c>
      <c r="L11" s="75" t="s">
        <v>23</v>
      </c>
      <c r="M11" s="74" t="s">
        <v>24</v>
      </c>
    </row>
    <row r="12" spans="1:13" s="72" customFormat="1" x14ac:dyDescent="0.25">
      <c r="A12" s="77"/>
      <c r="B12" s="78" t="s">
        <v>25</v>
      </c>
      <c r="C12" s="79" t="s">
        <v>25</v>
      </c>
      <c r="D12" s="73" t="s">
        <v>25</v>
      </c>
      <c r="E12" s="73" t="s">
        <v>25</v>
      </c>
      <c r="F12" s="80" t="s">
        <v>70</v>
      </c>
      <c r="G12" s="73" t="s">
        <v>27</v>
      </c>
      <c r="H12" s="79" t="s">
        <v>25</v>
      </c>
      <c r="I12" s="73" t="s">
        <v>27</v>
      </c>
      <c r="J12" s="73" t="s">
        <v>28</v>
      </c>
      <c r="K12" s="79" t="s">
        <v>29</v>
      </c>
      <c r="L12" s="73" t="s">
        <v>29</v>
      </c>
      <c r="M12" s="78" t="s">
        <v>29</v>
      </c>
    </row>
    <row r="13" spans="1:13" s="85" customFormat="1" ht="15.75" thickBot="1" x14ac:dyDescent="0.3">
      <c r="A13" s="81" t="s">
        <v>30</v>
      </c>
      <c r="B13" s="82" t="s">
        <v>31</v>
      </c>
      <c r="C13" s="83" t="s">
        <v>32</v>
      </c>
      <c r="D13" s="81" t="s">
        <v>33</v>
      </c>
      <c r="E13" s="81" t="s">
        <v>34</v>
      </c>
      <c r="F13" s="84" t="s">
        <v>35</v>
      </c>
      <c r="G13" s="81" t="s">
        <v>38</v>
      </c>
      <c r="H13" s="83" t="s">
        <v>36</v>
      </c>
      <c r="I13" s="81" t="s">
        <v>37</v>
      </c>
      <c r="J13" s="81" t="s">
        <v>39</v>
      </c>
      <c r="K13" s="83" t="s">
        <v>40</v>
      </c>
      <c r="L13" s="81" t="s">
        <v>41</v>
      </c>
      <c r="M13" s="82" t="s">
        <v>42</v>
      </c>
    </row>
    <row r="14" spans="1:13" s="88" customFormat="1" ht="12" x14ac:dyDescent="0.2">
      <c r="A14" s="86">
        <v>41000</v>
      </c>
      <c r="B14" s="150">
        <v>97.701072999999994</v>
      </c>
      <c r="C14" s="150">
        <v>0.67400300000000002</v>
      </c>
      <c r="D14" s="150">
        <v>0.31566</v>
      </c>
      <c r="E14" s="150">
        <v>1.2862409125199998</v>
      </c>
      <c r="F14" s="156">
        <v>22.163157000000002</v>
      </c>
      <c r="G14" s="150">
        <v>37.508852999400006</v>
      </c>
      <c r="H14" s="124">
        <v>3.3549999999999999E-3</v>
      </c>
      <c r="I14" s="150">
        <v>49.639656824400006</v>
      </c>
      <c r="J14" s="124">
        <v>218.8335279045512</v>
      </c>
      <c r="K14" s="124">
        <v>33.478698999999999</v>
      </c>
      <c r="L14" s="124">
        <v>9.2420000000000002E-3</v>
      </c>
      <c r="M14" s="148" t="s">
        <v>43</v>
      </c>
    </row>
    <row r="15" spans="1:13" s="88" customFormat="1" ht="12" x14ac:dyDescent="0.2">
      <c r="A15" s="86">
        <v>41001</v>
      </c>
      <c r="B15" s="150">
        <v>97.771377999999999</v>
      </c>
      <c r="C15" s="150">
        <v>0.62194099999999997</v>
      </c>
      <c r="D15" s="150">
        <v>0.31524000000000002</v>
      </c>
      <c r="E15" s="150">
        <v>1.2757064060400001</v>
      </c>
      <c r="F15" s="156">
        <v>21.967881999999999</v>
      </c>
      <c r="G15" s="150">
        <v>37.489080211200005</v>
      </c>
      <c r="H15" s="124">
        <v>3.29E-3</v>
      </c>
      <c r="I15" s="150">
        <v>49.621834073400002</v>
      </c>
      <c r="J15" s="124">
        <v>218.74860863663437</v>
      </c>
      <c r="K15" s="124">
        <v>35.081432</v>
      </c>
      <c r="L15" s="124">
        <v>4.8461399999999996E-3</v>
      </c>
      <c r="M15" s="148" t="s">
        <v>43</v>
      </c>
    </row>
    <row r="16" spans="1:13" s="88" customFormat="1" ht="12" x14ac:dyDescent="0.2">
      <c r="A16" s="86">
        <v>41002</v>
      </c>
      <c r="B16" s="150">
        <v>97.822295999999994</v>
      </c>
      <c r="C16" s="150">
        <v>0.66566599999999998</v>
      </c>
      <c r="D16" s="150">
        <v>0.34376899999999999</v>
      </c>
      <c r="E16" s="150">
        <v>1.1418680395199998</v>
      </c>
      <c r="F16" s="156">
        <v>22.021325999999998</v>
      </c>
      <c r="G16" s="150">
        <v>37.540979178600004</v>
      </c>
      <c r="H16" s="124">
        <v>3.2390000000000001E-3</v>
      </c>
      <c r="I16" s="150">
        <v>49.816349758200005</v>
      </c>
      <c r="J16" s="124">
        <v>218.84081719536607</v>
      </c>
      <c r="K16" s="124">
        <v>34.723171000000001</v>
      </c>
      <c r="L16" s="124">
        <v>5.5955200000000005E-3</v>
      </c>
      <c r="M16" s="148" t="s">
        <v>43</v>
      </c>
    </row>
    <row r="17" spans="1:13" s="88" customFormat="1" ht="12" x14ac:dyDescent="0.2">
      <c r="A17" s="86">
        <v>41003</v>
      </c>
      <c r="B17" s="150">
        <v>97.838218999999995</v>
      </c>
      <c r="C17" s="150">
        <v>0.70329699999999995</v>
      </c>
      <c r="D17" s="150">
        <v>0.34623900000000002</v>
      </c>
      <c r="E17" s="150">
        <v>1.0899601593599999</v>
      </c>
      <c r="F17" s="156">
        <v>22.250945999999999</v>
      </c>
      <c r="G17" s="150">
        <v>37.562766163799999</v>
      </c>
      <c r="H17" s="124">
        <v>3.3509999999999998E-3</v>
      </c>
      <c r="I17" s="150">
        <v>49.790126280600006</v>
      </c>
      <c r="J17" s="124">
        <v>218.82257114253844</v>
      </c>
      <c r="K17" s="124">
        <v>33.890450000000001</v>
      </c>
      <c r="L17" s="124">
        <v>4.4756200000000005E-3</v>
      </c>
      <c r="M17" s="148" t="s">
        <v>43</v>
      </c>
    </row>
    <row r="18" spans="1:13" s="88" customFormat="1" ht="12" x14ac:dyDescent="0.2">
      <c r="A18" s="86">
        <v>41004</v>
      </c>
      <c r="B18" s="150">
        <v>97.703568000000004</v>
      </c>
      <c r="C18" s="150">
        <v>0.73239100000000001</v>
      </c>
      <c r="D18" s="150">
        <v>0.33777400000000002</v>
      </c>
      <c r="E18" s="150">
        <v>1.1719612127999999</v>
      </c>
      <c r="F18" s="156">
        <v>22.261472999999999</v>
      </c>
      <c r="G18" s="150">
        <v>37.5751805592</v>
      </c>
      <c r="H18" s="124">
        <v>3.3790000000000001E-3</v>
      </c>
      <c r="I18" s="150">
        <v>49.845864318000004</v>
      </c>
      <c r="J18" s="124">
        <v>221.21021379385442</v>
      </c>
      <c r="K18" s="124">
        <v>34.763111000000002</v>
      </c>
      <c r="L18" s="124">
        <v>4.6046100000000003E-3</v>
      </c>
      <c r="M18" s="148" t="s">
        <v>43</v>
      </c>
    </row>
    <row r="19" spans="1:13" s="88" customFormat="1" ht="12" x14ac:dyDescent="0.2">
      <c r="A19" s="86">
        <v>41005</v>
      </c>
      <c r="B19" s="150">
        <v>97.233520999999996</v>
      </c>
      <c r="C19" s="150">
        <v>0.98837699999999995</v>
      </c>
      <c r="D19" s="150">
        <v>0.341561</v>
      </c>
      <c r="E19" s="150">
        <v>1.1897472766799999</v>
      </c>
      <c r="F19" s="156">
        <v>22.339869</v>
      </c>
      <c r="G19" s="150">
        <v>37.776304703400001</v>
      </c>
      <c r="H19" s="124">
        <v>3.4169999999999999E-3</v>
      </c>
      <c r="I19" s="150">
        <v>49.841972658000003</v>
      </c>
      <c r="J19" s="124">
        <v>223.98844383734476</v>
      </c>
      <c r="K19" s="124">
        <v>34.174160000000001</v>
      </c>
      <c r="L19" s="124">
        <v>4.9910100000000006E-3</v>
      </c>
      <c r="M19" s="148" t="s">
        <v>43</v>
      </c>
    </row>
    <row r="20" spans="1:13" s="88" customFormat="1" ht="12" x14ac:dyDescent="0.2">
      <c r="A20" s="86">
        <v>41006</v>
      </c>
      <c r="B20" s="150">
        <v>97.723327999999995</v>
      </c>
      <c r="C20" s="150">
        <v>0.65613900000000003</v>
      </c>
      <c r="D20" s="150">
        <v>0.34373900000000002</v>
      </c>
      <c r="E20" s="150">
        <v>1.2430728178799999</v>
      </c>
      <c r="F20" s="156">
        <v>22.495263999999999</v>
      </c>
      <c r="G20" s="150">
        <v>37.514168796600003</v>
      </c>
      <c r="H20" s="124">
        <v>3.2060000000000001E-3</v>
      </c>
      <c r="I20" s="150">
        <v>49.706035922400005</v>
      </c>
      <c r="J20" s="124">
        <v>220.61461048449479</v>
      </c>
      <c r="K20" s="124">
        <v>33.516396</v>
      </c>
      <c r="L20" s="124">
        <v>4.7960700000000004E-3</v>
      </c>
      <c r="M20" s="148" t="s">
        <v>43</v>
      </c>
    </row>
    <row r="21" spans="1:13" s="88" customFormat="1" ht="12" x14ac:dyDescent="0.2">
      <c r="A21" s="86">
        <v>41007</v>
      </c>
      <c r="B21" s="150">
        <v>97.591742999999994</v>
      </c>
      <c r="C21" s="150">
        <v>0.74887499999999996</v>
      </c>
      <c r="D21" s="150">
        <v>0.345503</v>
      </c>
      <c r="E21" s="150">
        <v>1.2417204577199998</v>
      </c>
      <c r="F21" s="156">
        <v>22.743683000000001</v>
      </c>
      <c r="G21" s="150">
        <v>37.5659236674</v>
      </c>
      <c r="H21" s="124">
        <v>3.1640000000000001E-3</v>
      </c>
      <c r="I21" s="150">
        <v>49.820948227800002</v>
      </c>
      <c r="J21" s="124">
        <v>221.72130509060563</v>
      </c>
      <c r="K21" s="124">
        <v>32.251255</v>
      </c>
      <c r="L21" s="124">
        <v>4.6594999999999996E-3</v>
      </c>
      <c r="M21" s="148" t="s">
        <v>43</v>
      </c>
    </row>
    <row r="22" spans="1:13" s="88" customFormat="1" ht="12" x14ac:dyDescent="0.2">
      <c r="A22" s="86">
        <v>41008</v>
      </c>
      <c r="B22" s="150">
        <v>97.335503000000003</v>
      </c>
      <c r="C22" s="150">
        <v>1.0033639999999999</v>
      </c>
      <c r="D22" s="150">
        <v>0.30760100000000001</v>
      </c>
      <c r="E22" s="150">
        <v>1.1450709423599998</v>
      </c>
      <c r="F22" s="156">
        <v>22.521906000000001</v>
      </c>
      <c r="G22" s="150">
        <v>37.772461426199996</v>
      </c>
      <c r="H22" s="124">
        <v>3.0360000000000001E-3</v>
      </c>
      <c r="I22" s="150">
        <v>49.881823256400004</v>
      </c>
      <c r="J22" s="124">
        <v>220.54532626972235</v>
      </c>
      <c r="K22" s="124">
        <v>31.504086999999998</v>
      </c>
      <c r="L22" s="124">
        <v>4.4329399999999998E-3</v>
      </c>
      <c r="M22" s="148" t="s">
        <v>43</v>
      </c>
    </row>
    <row r="23" spans="1:13" s="88" customFormat="1" ht="12" x14ac:dyDescent="0.2">
      <c r="A23" s="86">
        <v>41009</v>
      </c>
      <c r="B23" s="150">
        <v>97.972724999999997</v>
      </c>
      <c r="C23" s="150">
        <v>0.51110599999999995</v>
      </c>
      <c r="D23" s="150">
        <v>0.29836299999999999</v>
      </c>
      <c r="E23" s="150">
        <v>1.2127721563199998</v>
      </c>
      <c r="F23" s="156">
        <v>22.307468</v>
      </c>
      <c r="G23" s="150">
        <v>37.478500155000006</v>
      </c>
      <c r="H23" s="124">
        <v>2.9369999999999999E-3</v>
      </c>
      <c r="I23" s="150">
        <v>49.608962145</v>
      </c>
      <c r="J23" s="124">
        <v>218.60725059266932</v>
      </c>
      <c r="K23" s="124">
        <v>33.452376999999998</v>
      </c>
      <c r="L23" s="124">
        <v>4.0967E-3</v>
      </c>
      <c r="M23" s="148" t="s">
        <v>43</v>
      </c>
    </row>
    <row r="24" spans="1:13" s="88" customFormat="1" ht="12" x14ac:dyDescent="0.2">
      <c r="A24" s="86">
        <v>41010</v>
      </c>
      <c r="B24" s="150">
        <v>97.866958999999994</v>
      </c>
      <c r="C24" s="150">
        <v>0.53880399999999995</v>
      </c>
      <c r="D24" s="150">
        <v>0.28787600000000002</v>
      </c>
      <c r="E24" s="150">
        <v>1.2992926625999999</v>
      </c>
      <c r="F24" s="156">
        <v>22.386493999999999</v>
      </c>
      <c r="G24" s="150">
        <v>37.464914054400005</v>
      </c>
      <c r="H24" s="124">
        <v>3.6419999999999998E-3</v>
      </c>
      <c r="I24" s="150">
        <v>49.648146954000005</v>
      </c>
      <c r="J24" s="124">
        <v>220.56838925590554</v>
      </c>
      <c r="K24" s="124">
        <v>33.897415000000002</v>
      </c>
      <c r="L24" s="124">
        <v>4.2711399999999997E-3</v>
      </c>
      <c r="M24" s="148" t="s">
        <v>43</v>
      </c>
    </row>
    <row r="25" spans="1:13" s="88" customFormat="1" ht="12" x14ac:dyDescent="0.2">
      <c r="A25" s="86">
        <v>41011</v>
      </c>
      <c r="B25" s="150">
        <v>96.697570999999996</v>
      </c>
      <c r="C25" s="150">
        <v>1.374495</v>
      </c>
      <c r="D25" s="150">
        <v>0.77101799999999998</v>
      </c>
      <c r="E25" s="150">
        <v>0.97323167663999988</v>
      </c>
      <c r="F25" s="156">
        <v>22.536118999999999</v>
      </c>
      <c r="G25" s="150">
        <v>37.742480919000002</v>
      </c>
      <c r="H25" s="124">
        <v>6.5779999999999996E-3</v>
      </c>
      <c r="I25" s="150">
        <v>49.773029271600002</v>
      </c>
      <c r="J25" s="124">
        <v>225.1804209853411</v>
      </c>
      <c r="K25" s="124">
        <v>32.249583999999999</v>
      </c>
      <c r="L25" s="124">
        <v>4.21895E-3</v>
      </c>
      <c r="M25" s="148" t="s">
        <v>43</v>
      </c>
    </row>
    <row r="26" spans="1:13" s="88" customFormat="1" ht="12" x14ac:dyDescent="0.2">
      <c r="A26" s="86">
        <v>41012</v>
      </c>
      <c r="B26" s="150">
        <v>96.821365</v>
      </c>
      <c r="C26" s="150">
        <v>1.2828710000000001</v>
      </c>
      <c r="D26" s="150">
        <v>0.68975399999999998</v>
      </c>
      <c r="E26" s="150">
        <v>1.0252701585599999</v>
      </c>
      <c r="F26" s="156">
        <v>22.328341999999999</v>
      </c>
      <c r="G26" s="150">
        <v>37.730415721200004</v>
      </c>
      <c r="H26" s="124">
        <v>4.2160000000000001E-3</v>
      </c>
      <c r="I26" s="150">
        <v>49.718490286200002</v>
      </c>
      <c r="J26" s="124">
        <v>223.58270716950273</v>
      </c>
      <c r="K26" s="124">
        <v>36.246746000000002</v>
      </c>
      <c r="L26" s="124">
        <v>4.1709600000000005E-3</v>
      </c>
      <c r="M26" s="148" t="s">
        <v>43</v>
      </c>
    </row>
    <row r="27" spans="1:13" s="88" customFormat="1" ht="12" x14ac:dyDescent="0.2">
      <c r="A27" s="86">
        <v>41013</v>
      </c>
      <c r="B27" s="150">
        <v>97.873374999999996</v>
      </c>
      <c r="C27" s="150">
        <v>0.56935400000000003</v>
      </c>
      <c r="D27" s="150">
        <v>0.29175699999999999</v>
      </c>
      <c r="E27" s="150">
        <v>1.24397544456</v>
      </c>
      <c r="F27" s="156">
        <v>22.342538999999999</v>
      </c>
      <c r="G27" s="150">
        <v>37.502272938600001</v>
      </c>
      <c r="H27" s="124">
        <v>3.1679999999999998E-3</v>
      </c>
      <c r="I27" s="150">
        <v>49.680670713600009</v>
      </c>
      <c r="J27" s="124">
        <v>219.40943288069175</v>
      </c>
      <c r="K27" s="124">
        <v>37.047131</v>
      </c>
      <c r="L27" s="124">
        <v>4.2619900000000002E-3</v>
      </c>
      <c r="M27" s="148" t="s">
        <v>43</v>
      </c>
    </row>
    <row r="28" spans="1:13" s="88" customFormat="1" ht="12" x14ac:dyDescent="0.2">
      <c r="A28" s="86">
        <v>41014</v>
      </c>
      <c r="B28" s="150">
        <v>97.878219999999999</v>
      </c>
      <c r="C28" s="150">
        <v>0.54705999999999999</v>
      </c>
      <c r="D28" s="150">
        <v>0.28106399999999998</v>
      </c>
      <c r="E28" s="150">
        <v>1.2785849109599998</v>
      </c>
      <c r="F28" s="156">
        <v>22.713842</v>
      </c>
      <c r="G28" s="150">
        <v>37.481304253799998</v>
      </c>
      <c r="H28" s="124">
        <v>2.9390000000000002E-3</v>
      </c>
      <c r="I28" s="150">
        <v>49.728782149200001</v>
      </c>
      <c r="J28" s="124">
        <v>219.86096501039961</v>
      </c>
      <c r="K28" s="124">
        <v>36.043568</v>
      </c>
      <c r="L28" s="124">
        <v>4.1347299999999997E-3</v>
      </c>
      <c r="M28" s="148" t="s">
        <v>43</v>
      </c>
    </row>
    <row r="29" spans="1:13" s="88" customFormat="1" ht="12" x14ac:dyDescent="0.2">
      <c r="A29" s="86">
        <v>41015</v>
      </c>
      <c r="B29" s="150">
        <v>97.846321000000003</v>
      </c>
      <c r="C29" s="150">
        <v>0.56246300000000005</v>
      </c>
      <c r="D29" s="150">
        <v>0.27174599999999999</v>
      </c>
      <c r="E29" s="150">
        <v>1.2932575973999998</v>
      </c>
      <c r="F29" s="156">
        <v>22.658965999999999</v>
      </c>
      <c r="G29" s="150">
        <v>37.492947679800004</v>
      </c>
      <c r="H29" s="124">
        <v>2.8050000000000002E-3</v>
      </c>
      <c r="I29" s="150">
        <v>49.682764847400001</v>
      </c>
      <c r="J29" s="124">
        <v>220.39363423523204</v>
      </c>
      <c r="K29" s="124">
        <v>35.865009000000001</v>
      </c>
      <c r="L29" s="124">
        <v>3.7216900000000002E-3</v>
      </c>
      <c r="M29" s="148" t="s">
        <v>43</v>
      </c>
    </row>
    <row r="30" spans="1:13" s="88" customFormat="1" ht="12" x14ac:dyDescent="0.2">
      <c r="A30" s="86">
        <v>41016</v>
      </c>
      <c r="B30" s="150">
        <v>97.887130999999997</v>
      </c>
      <c r="C30" s="150">
        <v>0.538381</v>
      </c>
      <c r="D30" s="150">
        <v>0.29118300000000003</v>
      </c>
      <c r="E30" s="150">
        <v>1.2583058280000001</v>
      </c>
      <c r="F30" s="156">
        <v>22.667542999999998</v>
      </c>
      <c r="G30" s="150">
        <v>37.488611108400008</v>
      </c>
      <c r="H30" s="124">
        <v>2.8340000000000001E-3</v>
      </c>
      <c r="I30" s="150">
        <v>49.722297802200004</v>
      </c>
      <c r="J30" s="124">
        <v>219.50775966545663</v>
      </c>
      <c r="K30" s="124">
        <v>35.036816000000002</v>
      </c>
      <c r="L30" s="124">
        <v>3.36989E-3</v>
      </c>
      <c r="M30" s="148" t="s">
        <v>43</v>
      </c>
    </row>
    <row r="31" spans="1:13" s="88" customFormat="1" ht="12" x14ac:dyDescent="0.2">
      <c r="A31" s="86">
        <v>41017</v>
      </c>
      <c r="B31" s="150">
        <v>97.872330000000005</v>
      </c>
      <c r="C31" s="150">
        <v>0.52109399999999995</v>
      </c>
      <c r="D31" s="150">
        <v>0.28545399999999999</v>
      </c>
      <c r="E31" s="150">
        <v>1.3027241185199998</v>
      </c>
      <c r="F31" s="156">
        <v>22.747098999999999</v>
      </c>
      <c r="G31" s="150">
        <v>37.466514893999999</v>
      </c>
      <c r="H31" s="124">
        <v>2.8029999999999999E-3</v>
      </c>
      <c r="I31" s="150">
        <v>49.690476644999997</v>
      </c>
      <c r="J31" s="124">
        <v>219.41373976329763</v>
      </c>
      <c r="K31" s="124">
        <v>33.092609000000003</v>
      </c>
      <c r="L31" s="124">
        <v>3.6609999999999998E-3</v>
      </c>
      <c r="M31" s="148" t="s">
        <v>43</v>
      </c>
    </row>
    <row r="32" spans="1:13" s="88" customFormat="1" ht="12" x14ac:dyDescent="0.2">
      <c r="A32" s="86">
        <v>41018</v>
      </c>
      <c r="B32" s="150">
        <v>97.860741000000004</v>
      </c>
      <c r="C32" s="150">
        <v>0.54040100000000002</v>
      </c>
      <c r="D32" s="150">
        <v>0.29031299999999999</v>
      </c>
      <c r="E32" s="150">
        <v>1.2867201367200001</v>
      </c>
      <c r="F32" s="156">
        <v>22.884207</v>
      </c>
      <c r="G32" s="150">
        <v>37.479090214800003</v>
      </c>
      <c r="H32" s="124">
        <v>2.8310000000000002E-3</v>
      </c>
      <c r="I32" s="150">
        <v>49.691916559200003</v>
      </c>
      <c r="J32" s="124">
        <v>220.04918410152254</v>
      </c>
      <c r="K32" s="124">
        <v>33.365352999999999</v>
      </c>
      <c r="L32" s="124">
        <v>3.5399199999999998E-3</v>
      </c>
      <c r="M32" s="148" t="s">
        <v>43</v>
      </c>
    </row>
    <row r="33" spans="1:13" s="88" customFormat="1" ht="12" x14ac:dyDescent="0.2">
      <c r="A33" s="86">
        <v>41019</v>
      </c>
      <c r="B33" s="150">
        <v>97.734122999999997</v>
      </c>
      <c r="C33" s="150">
        <v>0.64353199999999999</v>
      </c>
      <c r="D33" s="150">
        <v>0.29897000000000001</v>
      </c>
      <c r="E33" s="150">
        <v>1.2724855981200001</v>
      </c>
      <c r="F33" s="156">
        <v>22.708641</v>
      </c>
      <c r="G33" s="150">
        <v>37.530768304200002</v>
      </c>
      <c r="H33" s="124">
        <v>2.8340000000000001E-3</v>
      </c>
      <c r="I33" s="150">
        <v>49.693200807000004</v>
      </c>
      <c r="J33" s="124">
        <v>221.09214235909965</v>
      </c>
      <c r="K33" s="124">
        <v>33.376151999999998</v>
      </c>
      <c r="L33" s="124">
        <v>3.3454999999999999E-3</v>
      </c>
      <c r="M33" s="148" t="s">
        <v>43</v>
      </c>
    </row>
    <row r="34" spans="1:13" s="88" customFormat="1" ht="12" x14ac:dyDescent="0.2">
      <c r="A34" s="86">
        <v>41020</v>
      </c>
      <c r="B34" s="150">
        <v>97.593459999999993</v>
      </c>
      <c r="C34" s="150">
        <v>0.75846400000000003</v>
      </c>
      <c r="D34" s="150">
        <v>0.37115199999999998</v>
      </c>
      <c r="E34" s="150">
        <v>1.2221586311999999</v>
      </c>
      <c r="F34" s="156">
        <v>22.867387999999998</v>
      </c>
      <c r="G34" s="150">
        <v>37.552146139200005</v>
      </c>
      <c r="H34" s="124">
        <v>3.212E-3</v>
      </c>
      <c r="I34" s="150">
        <v>49.706942574000003</v>
      </c>
      <c r="J34" s="124">
        <v>220.54827808281965</v>
      </c>
      <c r="K34" s="124">
        <v>33.262146000000001</v>
      </c>
      <c r="L34" s="124">
        <v>3.5288799999999999E-3</v>
      </c>
      <c r="M34" s="148" t="s">
        <v>43</v>
      </c>
    </row>
    <row r="35" spans="1:13" s="88" customFormat="1" ht="12" x14ac:dyDescent="0.2">
      <c r="A35" s="86">
        <v>41021</v>
      </c>
      <c r="B35" s="150">
        <v>97.855063999999999</v>
      </c>
      <c r="C35" s="150">
        <v>0.58267100000000005</v>
      </c>
      <c r="D35" s="150">
        <v>0.28843299999999999</v>
      </c>
      <c r="E35" s="150">
        <v>1.2590904918000001</v>
      </c>
      <c r="F35" s="156">
        <v>23.131004000000001</v>
      </c>
      <c r="G35" s="150">
        <v>37.495202739000007</v>
      </c>
      <c r="H35" s="124">
        <v>2.797E-3</v>
      </c>
      <c r="I35" s="150">
        <v>49.687034103599999</v>
      </c>
      <c r="J35" s="124">
        <v>219.07930214860514</v>
      </c>
      <c r="K35" s="124">
        <v>34.415973999999999</v>
      </c>
      <c r="L35" s="124">
        <v>3.5700700000000003E-3</v>
      </c>
      <c r="M35" s="148" t="s">
        <v>43</v>
      </c>
    </row>
    <row r="36" spans="1:13" s="88" customFormat="1" ht="12" x14ac:dyDescent="0.2">
      <c r="A36" s="86">
        <v>41022</v>
      </c>
      <c r="B36" s="150">
        <v>97.820778000000004</v>
      </c>
      <c r="C36" s="150">
        <v>0.60472199999999998</v>
      </c>
      <c r="D36" s="150">
        <v>0.28542000000000001</v>
      </c>
      <c r="E36" s="150">
        <v>1.2684401032799999</v>
      </c>
      <c r="F36" s="156">
        <v>22.834492000000001</v>
      </c>
      <c r="G36" s="150">
        <v>37.501707070200005</v>
      </c>
      <c r="H36" s="124">
        <v>2.7829999999999999E-3</v>
      </c>
      <c r="I36" s="150">
        <v>49.623399151800008</v>
      </c>
      <c r="J36" s="124">
        <v>219.91551699832931</v>
      </c>
      <c r="K36" s="124">
        <v>35.186317000000003</v>
      </c>
      <c r="L36" s="124">
        <v>5.9791099999999993E-3</v>
      </c>
      <c r="M36" s="148" t="s">
        <v>43</v>
      </c>
    </row>
    <row r="37" spans="1:13" s="88" customFormat="1" ht="12" x14ac:dyDescent="0.2">
      <c r="A37" s="86">
        <v>41023</v>
      </c>
      <c r="B37" s="150">
        <v>97.861923000000004</v>
      </c>
      <c r="C37" s="150">
        <v>0.543238</v>
      </c>
      <c r="D37" s="150">
        <v>0.30272300000000002</v>
      </c>
      <c r="E37" s="150">
        <v>1.2728163154800001</v>
      </c>
      <c r="F37" s="156">
        <v>23.473987999999999</v>
      </c>
      <c r="G37" s="150">
        <v>37.475575099200007</v>
      </c>
      <c r="H37" s="124">
        <v>2.872E-3</v>
      </c>
      <c r="I37" s="150">
        <v>49.687362265200001</v>
      </c>
      <c r="J37" s="124">
        <v>219.48263490297921</v>
      </c>
      <c r="K37" s="124">
        <v>37.681156000000001</v>
      </c>
      <c r="L37" s="124">
        <v>5.5629900000000003E-3</v>
      </c>
      <c r="M37" s="148" t="s">
        <v>43</v>
      </c>
    </row>
    <row r="38" spans="1:13" s="88" customFormat="1" ht="12" x14ac:dyDescent="0.2">
      <c r="A38" s="86">
        <v>41024</v>
      </c>
      <c r="B38" s="150">
        <v>95.502257999999998</v>
      </c>
      <c r="C38" s="150">
        <v>0.54109200000000002</v>
      </c>
      <c r="D38" s="150">
        <v>2.6434220000000002</v>
      </c>
      <c r="E38" s="150">
        <v>1.3037078446800001</v>
      </c>
      <c r="F38" s="156">
        <v>25.615117999999999</v>
      </c>
      <c r="G38" s="150">
        <v>37.605210599199999</v>
      </c>
      <c r="H38" s="124">
        <v>2.8210000000000002E-3</v>
      </c>
      <c r="I38" s="150">
        <v>49.638934237800001</v>
      </c>
      <c r="J38" s="124">
        <v>219.80910939299713</v>
      </c>
      <c r="K38" s="124">
        <v>38.788108999999999</v>
      </c>
      <c r="L38" s="124">
        <v>5.5389499999999999E-3</v>
      </c>
      <c r="M38" s="148" t="s">
        <v>43</v>
      </c>
    </row>
    <row r="39" spans="1:13" s="88" customFormat="1" ht="12" x14ac:dyDescent="0.2">
      <c r="A39" s="86">
        <v>41025</v>
      </c>
      <c r="B39" s="150" t="s">
        <v>65</v>
      </c>
      <c r="C39" s="150"/>
      <c r="D39" s="150"/>
      <c r="E39" s="150"/>
      <c r="F39" s="142"/>
      <c r="G39" s="150"/>
      <c r="H39" s="124"/>
      <c r="I39" s="150"/>
      <c r="J39" s="124"/>
      <c r="K39" s="124"/>
      <c r="L39" s="124"/>
      <c r="M39" s="148" t="s">
        <v>43</v>
      </c>
    </row>
    <row r="40" spans="1:13" s="88" customFormat="1" ht="12" x14ac:dyDescent="0.2">
      <c r="A40" s="86">
        <v>41026</v>
      </c>
      <c r="B40" s="150" t="s">
        <v>65</v>
      </c>
      <c r="C40" s="150"/>
      <c r="D40" s="150"/>
      <c r="E40" s="150"/>
      <c r="F40" s="142"/>
      <c r="G40" s="150"/>
      <c r="H40" s="124"/>
      <c r="I40" s="150"/>
      <c r="J40" s="124"/>
      <c r="K40" s="124"/>
      <c r="L40" s="124"/>
      <c r="M40" s="148" t="s">
        <v>43</v>
      </c>
    </row>
    <row r="41" spans="1:13" s="88" customFormat="1" ht="12" x14ac:dyDescent="0.2">
      <c r="A41" s="86">
        <v>41027</v>
      </c>
      <c r="B41" s="150" t="s">
        <v>65</v>
      </c>
      <c r="C41" s="150"/>
      <c r="D41" s="150"/>
      <c r="E41" s="150"/>
      <c r="F41" s="142"/>
      <c r="G41" s="150"/>
      <c r="H41" s="124"/>
      <c r="I41" s="150"/>
      <c r="J41" s="124"/>
      <c r="K41" s="124"/>
      <c r="L41" s="124"/>
      <c r="M41" s="148" t="s">
        <v>43</v>
      </c>
    </row>
    <row r="42" spans="1:13" s="88" customFormat="1" ht="12" x14ac:dyDescent="0.2">
      <c r="A42" s="86">
        <v>41028</v>
      </c>
      <c r="B42" s="150" t="s">
        <v>65</v>
      </c>
      <c r="C42" s="150"/>
      <c r="D42" s="150"/>
      <c r="E42" s="150"/>
      <c r="F42" s="156"/>
      <c r="G42" s="150"/>
      <c r="H42" s="124"/>
      <c r="I42" s="150"/>
      <c r="J42" s="124"/>
      <c r="K42" s="124"/>
      <c r="L42" s="124"/>
      <c r="M42" s="148" t="s">
        <v>43</v>
      </c>
    </row>
    <row r="43" spans="1:13" s="88" customFormat="1" ht="12" x14ac:dyDescent="0.2">
      <c r="A43" s="86">
        <v>41029</v>
      </c>
      <c r="B43" s="150" t="s">
        <v>65</v>
      </c>
      <c r="C43" s="150"/>
      <c r="D43" s="150"/>
      <c r="E43" s="150"/>
      <c r="F43" s="142"/>
      <c r="G43" s="150"/>
      <c r="H43" s="124"/>
      <c r="I43" s="150"/>
      <c r="J43" s="124"/>
      <c r="K43" s="124"/>
      <c r="L43" s="124"/>
      <c r="M43" s="148" t="s">
        <v>43</v>
      </c>
    </row>
    <row r="44" spans="1:13" ht="15.75" thickBot="1" x14ac:dyDescent="0.3">
      <c r="A44" s="47"/>
      <c r="B44" s="151"/>
      <c r="C44" s="151"/>
      <c r="D44" s="151"/>
      <c r="E44" s="151"/>
      <c r="F44" s="157"/>
      <c r="G44" s="151"/>
      <c r="H44" s="126"/>
      <c r="I44" s="151"/>
      <c r="J44" s="126"/>
      <c r="K44" s="126"/>
      <c r="L44" s="126"/>
      <c r="M44" s="149"/>
    </row>
    <row r="45" spans="1:13" s="92" customFormat="1" x14ac:dyDescent="0.25">
      <c r="A45" s="110" t="s">
        <v>44</v>
      </c>
      <c r="B45" s="54">
        <f>AVERAGE(B13:B44)</f>
        <v>97.586598919999958</v>
      </c>
      <c r="C45" s="90">
        <f t="shared" ref="C45:L45" si="0">AVERAGE(C13:C44)</f>
        <v>0.69815203999999975</v>
      </c>
      <c r="D45" s="90">
        <f t="shared" si="0"/>
        <v>0.43782936000000006</v>
      </c>
      <c r="E45" s="90">
        <f t="shared" si="0"/>
        <v>1.2223272759888</v>
      </c>
      <c r="F45" s="90">
        <f t="shared" si="0"/>
        <v>22.678750240000003</v>
      </c>
      <c r="G45" s="90">
        <f t="shared" si="0"/>
        <v>37.551735183831994</v>
      </c>
      <c r="H45" s="90">
        <f t="shared" si="0"/>
        <v>3.2603599999999999E-3</v>
      </c>
      <c r="I45" s="90">
        <f t="shared" si="0"/>
        <v>49.717880873279995</v>
      </c>
      <c r="J45" s="90">
        <f t="shared" si="0"/>
        <v>220.39303567599845</v>
      </c>
      <c r="K45" s="90">
        <f t="shared" si="0"/>
        <v>34.495568920000004</v>
      </c>
      <c r="L45" s="90">
        <f t="shared" si="0"/>
        <v>4.5846352000000002E-3</v>
      </c>
      <c r="M45" s="116">
        <v>0</v>
      </c>
    </row>
    <row r="46" spans="1:13" s="92" customFormat="1" x14ac:dyDescent="0.25">
      <c r="A46" s="111" t="s">
        <v>45</v>
      </c>
      <c r="B46" s="102">
        <f>MAX(B13:B43)</f>
        <v>97.972724999999997</v>
      </c>
      <c r="C46" s="94">
        <f t="shared" ref="C46:M46" si="1">MAX(C13:C43)</f>
        <v>1.374495</v>
      </c>
      <c r="D46" s="94">
        <f>MAX(D13:D43)</f>
        <v>2.6434220000000002</v>
      </c>
      <c r="E46" s="50">
        <f t="shared" si="1"/>
        <v>1.3037078446800001</v>
      </c>
      <c r="F46" s="51">
        <f t="shared" si="1"/>
        <v>25.615117999999999</v>
      </c>
      <c r="G46" s="94">
        <f t="shared" si="1"/>
        <v>37.776304703400001</v>
      </c>
      <c r="H46" s="94">
        <f t="shared" si="1"/>
        <v>6.5779999999999996E-3</v>
      </c>
      <c r="I46" s="94">
        <f t="shared" si="1"/>
        <v>49.881823256400004</v>
      </c>
      <c r="J46" s="94">
        <f t="shared" si="1"/>
        <v>225.1804209853411</v>
      </c>
      <c r="K46" s="94">
        <f t="shared" si="1"/>
        <v>38.788108999999999</v>
      </c>
      <c r="L46" s="94">
        <f t="shared" si="1"/>
        <v>9.2420000000000002E-3</v>
      </c>
      <c r="M46" s="117">
        <f t="shared" si="1"/>
        <v>0</v>
      </c>
    </row>
    <row r="47" spans="1:13" s="92" customFormat="1" x14ac:dyDescent="0.25">
      <c r="A47" s="111" t="s">
        <v>46</v>
      </c>
      <c r="B47" s="102">
        <f>MIN(B13:B43)</f>
        <v>95.502257999999998</v>
      </c>
      <c r="C47" s="94">
        <f t="shared" ref="C47:M47" si="2">MIN(C13:C43)</f>
        <v>0.51110599999999995</v>
      </c>
      <c r="D47" s="94">
        <f t="shared" si="2"/>
        <v>0.27174599999999999</v>
      </c>
      <c r="E47" s="50">
        <f t="shared" si="2"/>
        <v>0.97323167663999988</v>
      </c>
      <c r="F47" s="51">
        <f t="shared" si="2"/>
        <v>21.967881999999999</v>
      </c>
      <c r="G47" s="94">
        <f t="shared" si="2"/>
        <v>37.464914054400005</v>
      </c>
      <c r="H47" s="94">
        <f t="shared" si="2"/>
        <v>2.7829999999999999E-3</v>
      </c>
      <c r="I47" s="94">
        <f t="shared" si="2"/>
        <v>49.608962145</v>
      </c>
      <c r="J47" s="94">
        <f t="shared" si="2"/>
        <v>218.60725059266932</v>
      </c>
      <c r="K47" s="94">
        <f t="shared" si="2"/>
        <v>31.504086999999998</v>
      </c>
      <c r="L47" s="94">
        <f t="shared" si="2"/>
        <v>3.3454999999999999E-3</v>
      </c>
      <c r="M47" s="117">
        <f t="shared" si="2"/>
        <v>0</v>
      </c>
    </row>
    <row r="48" spans="1:13" s="92" customFormat="1" x14ac:dyDescent="0.25">
      <c r="A48" s="111" t="s">
        <v>47</v>
      </c>
      <c r="B48" s="102">
        <f>B46-B47</f>
        <v>2.4704669999999993</v>
      </c>
      <c r="C48" s="94">
        <f t="shared" ref="C48:M48" si="3">C46-C47</f>
        <v>0.86338900000000007</v>
      </c>
      <c r="D48" s="94">
        <f t="shared" si="3"/>
        <v>2.3716760000000003</v>
      </c>
      <c r="E48" s="50">
        <f t="shared" si="3"/>
        <v>0.33047616804000024</v>
      </c>
      <c r="F48" s="51">
        <f t="shared" si="3"/>
        <v>3.6472359999999995</v>
      </c>
      <c r="G48" s="94">
        <f t="shared" si="3"/>
        <v>0.31139064899999624</v>
      </c>
      <c r="H48" s="94">
        <f t="shared" si="3"/>
        <v>3.7949999999999998E-3</v>
      </c>
      <c r="I48" s="94">
        <f t="shared" si="3"/>
        <v>0.27286111140000457</v>
      </c>
      <c r="J48" s="94">
        <f t="shared" si="3"/>
        <v>6.5731703926717842</v>
      </c>
      <c r="K48" s="94">
        <f t="shared" si="3"/>
        <v>7.2840220000000002</v>
      </c>
      <c r="L48" s="94">
        <f t="shared" si="3"/>
        <v>5.8965000000000007E-3</v>
      </c>
      <c r="M48" s="117">
        <f t="shared" si="3"/>
        <v>0</v>
      </c>
    </row>
    <row r="49" spans="1:13" s="92" customFormat="1" ht="15.75" thickBot="1" x14ac:dyDescent="0.3">
      <c r="A49" s="112" t="s">
        <v>48</v>
      </c>
      <c r="B49" s="103">
        <f>STDEV(B14:B43)</f>
        <v>0.54163091489384518</v>
      </c>
      <c r="C49" s="97">
        <f t="shared" ref="C49:L49" si="4">STDEV(C14:C43)</f>
        <v>0.22976667532493403</v>
      </c>
      <c r="D49" s="97">
        <f t="shared" si="4"/>
        <v>0.4747530694031793</v>
      </c>
      <c r="E49" s="97">
        <f t="shared" si="4"/>
        <v>8.7543396519975114E-2</v>
      </c>
      <c r="F49" s="97">
        <f t="shared" si="4"/>
        <v>0.70076824355109713</v>
      </c>
      <c r="G49" s="97">
        <f t="shared" si="4"/>
        <v>9.8046236991991845E-2</v>
      </c>
      <c r="H49" s="97">
        <f t="shared" si="4"/>
        <v>7.6797660988687231E-4</v>
      </c>
      <c r="I49" s="97">
        <f t="shared" si="4"/>
        <v>7.6756758590270924E-2</v>
      </c>
      <c r="J49" s="97">
        <f t="shared" si="4"/>
        <v>1.6894800052299592</v>
      </c>
      <c r="K49" s="97">
        <f t="shared" si="4"/>
        <v>1.7395454256966083</v>
      </c>
      <c r="L49" s="97">
        <f t="shared" si="4"/>
        <v>1.2185455196569391E-3</v>
      </c>
      <c r="M49" s="118">
        <v>0</v>
      </c>
    </row>
    <row r="50" spans="1:13" x14ac:dyDescent="0.25">
      <c r="B50" s="114">
        <f>COUNTIF(B14:B44,"&lt;84.0")</f>
        <v>0</v>
      </c>
      <c r="C50" s="114">
        <f>COUNTIF(C14:C44,"&gt;11.0")</f>
        <v>0</v>
      </c>
      <c r="D50" s="114">
        <f>COUNTIF(D14:D44,"&gt;4.0")</f>
        <v>0</v>
      </c>
      <c r="E50" s="114">
        <f>COUNTIF(E14:E44,"&gt;3.0")</f>
        <v>0</v>
      </c>
      <c r="F50" s="114"/>
      <c r="G50" s="114">
        <f>COUNTIF(G14:G44,"&lt;37.30")</f>
        <v>0</v>
      </c>
      <c r="H50" s="114">
        <f>COUNTIF(H14:H44,"&gt;.20")</f>
        <v>0</v>
      </c>
      <c r="I50" s="114">
        <f>COUNTIF(I14:I44,"&lt;48.20")</f>
        <v>0</v>
      </c>
      <c r="J50" s="114">
        <f>COUNTIF(J14:J44,"&gt;271.150")</f>
        <v>0</v>
      </c>
      <c r="K50" s="114">
        <f>COUNTIF(K14:K44,"&gt;110")</f>
        <v>0</v>
      </c>
      <c r="L50" s="114">
        <f>COUNTIF(L14:L44,"&gt;150")</f>
        <v>0</v>
      </c>
      <c r="M50" s="114">
        <f>COUNTIF(M14:M44,"&gt;6")</f>
        <v>0</v>
      </c>
    </row>
    <row r="51" spans="1:13" s="88" customFormat="1" ht="12.75" x14ac:dyDescent="0.2">
      <c r="A51" s="98" t="s">
        <v>49</v>
      </c>
      <c r="B51" s="115"/>
      <c r="C51" s="115"/>
      <c r="D51" s="115"/>
      <c r="E51" s="115"/>
      <c r="F51" s="114"/>
      <c r="G51" s="114">
        <f>COUNTIF(G14:G44,"&gt;43.60")</f>
        <v>0</v>
      </c>
      <c r="H51" s="114"/>
      <c r="I51" s="114">
        <f>COUNTIF(I10:I40,"&gt;53.20")</f>
        <v>0</v>
      </c>
      <c r="J51" s="87"/>
      <c r="K51" s="87"/>
      <c r="L51" s="87"/>
      <c r="M51" s="87"/>
    </row>
    <row r="52" spans="1:13" s="88" customFormat="1" ht="12" x14ac:dyDescent="0.2">
      <c r="A52" s="99" t="s">
        <v>50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88" customFormat="1" ht="12" x14ac:dyDescent="0.2">
      <c r="A53" s="100" t="s">
        <v>51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s="88" customFormat="1" ht="12" x14ac:dyDescent="0.2">
      <c r="A54" s="100" t="s">
        <v>52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</row>
    <row r="55" spans="1:13" s="88" customFormat="1" ht="12" x14ac:dyDescent="0.2">
      <c r="A55" s="101" t="s">
        <v>53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88" customFormat="1" ht="12" x14ac:dyDescent="0.2">
      <c r="A56" s="99" t="s">
        <v>54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88" customFormat="1" ht="12" x14ac:dyDescent="0.2">
      <c r="A57" s="100" t="s">
        <v>55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88" customFormat="1" ht="12" x14ac:dyDescent="0.2">
      <c r="A58" s="101" t="s">
        <v>56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 s="88" customFormat="1" ht="12" x14ac:dyDescent="0.2">
      <c r="A59" s="100" t="s">
        <v>57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" zoomScale="85" zoomScaleNormal="85" workbookViewId="0">
      <selection activeCell="J18" sqref="J18"/>
    </sheetView>
  </sheetViews>
  <sheetFormatPr baseColWidth="10" defaultColWidth="11.42578125" defaultRowHeight="15" x14ac:dyDescent="0.25"/>
  <cols>
    <col min="1" max="1" width="19.5703125" bestFit="1" customWidth="1"/>
    <col min="2" max="2" width="10.42578125" bestFit="1" customWidth="1"/>
    <col min="3" max="3" width="9.42578125" bestFit="1" customWidth="1"/>
    <col min="4" max="4" width="10.42578125" bestFit="1" customWidth="1"/>
    <col min="5" max="5" width="9.42578125" bestFit="1" customWidth="1"/>
    <col min="6" max="6" width="14.140625" style="1" customWidth="1"/>
    <col min="7" max="7" width="11.5703125" bestFit="1" customWidth="1"/>
    <col min="8" max="8" width="8.7109375" bestFit="1" customWidth="1"/>
    <col min="9" max="9" width="10.42578125" bestFit="1" customWidth="1"/>
    <col min="10" max="10" width="11.85546875" bestFit="1" customWidth="1"/>
    <col min="11" max="11" width="10.42578125" bestFit="1" customWidth="1"/>
    <col min="12" max="12" width="10.85546875" bestFit="1" customWidth="1"/>
    <col min="13" max="13" width="9.140625" style="2" bestFit="1" customWidth="1"/>
    <col min="192" max="192" width="19.5703125" bestFit="1" customWidth="1"/>
    <col min="193" max="193" width="10.42578125" bestFit="1" customWidth="1"/>
    <col min="194" max="194" width="9.42578125" bestFit="1" customWidth="1"/>
    <col min="195" max="195" width="10.42578125" bestFit="1" customWidth="1"/>
    <col min="196" max="196" width="9.42578125" bestFit="1" customWidth="1"/>
    <col min="197" max="197" width="14.140625" customWidth="1"/>
    <col min="198" max="198" width="8.7109375" bestFit="1" customWidth="1"/>
    <col min="199" max="199" width="10.42578125" bestFit="1" customWidth="1"/>
    <col min="200" max="200" width="11.5703125" bestFit="1" customWidth="1"/>
    <col min="201" max="201" width="11.85546875" bestFit="1" customWidth="1"/>
    <col min="202" max="202" width="10.42578125" bestFit="1" customWidth="1"/>
    <col min="203" max="203" width="10.85546875" bestFit="1" customWidth="1"/>
    <col min="204" max="204" width="9.140625" bestFit="1" customWidth="1"/>
    <col min="205" max="206" width="11.85546875" bestFit="1" customWidth="1"/>
    <col min="448" max="448" width="19.5703125" bestFit="1" customWidth="1"/>
    <col min="449" max="449" width="10.42578125" bestFit="1" customWidth="1"/>
    <col min="450" max="450" width="9.42578125" bestFit="1" customWidth="1"/>
    <col min="451" max="451" width="10.42578125" bestFit="1" customWidth="1"/>
    <col min="452" max="452" width="9.42578125" bestFit="1" customWidth="1"/>
    <col min="453" max="453" width="14.140625" customWidth="1"/>
    <col min="454" max="454" width="8.7109375" bestFit="1" customWidth="1"/>
    <col min="455" max="455" width="10.42578125" bestFit="1" customWidth="1"/>
    <col min="456" max="456" width="11.5703125" bestFit="1" customWidth="1"/>
    <col min="457" max="457" width="11.85546875" bestFit="1" customWidth="1"/>
    <col min="458" max="458" width="10.42578125" bestFit="1" customWidth="1"/>
    <col min="459" max="459" width="10.85546875" bestFit="1" customWidth="1"/>
    <col min="460" max="460" width="9.140625" bestFit="1" customWidth="1"/>
    <col min="461" max="462" width="11.85546875" bestFit="1" customWidth="1"/>
    <col min="704" max="704" width="19.5703125" bestFit="1" customWidth="1"/>
    <col min="705" max="705" width="10.42578125" bestFit="1" customWidth="1"/>
    <col min="706" max="706" width="9.42578125" bestFit="1" customWidth="1"/>
    <col min="707" max="707" width="10.42578125" bestFit="1" customWidth="1"/>
    <col min="708" max="708" width="9.42578125" bestFit="1" customWidth="1"/>
    <col min="709" max="709" width="14.140625" customWidth="1"/>
    <col min="710" max="710" width="8.7109375" bestFit="1" customWidth="1"/>
    <col min="711" max="711" width="10.42578125" bestFit="1" customWidth="1"/>
    <col min="712" max="712" width="11.5703125" bestFit="1" customWidth="1"/>
    <col min="713" max="713" width="11.85546875" bestFit="1" customWidth="1"/>
    <col min="714" max="714" width="10.42578125" bestFit="1" customWidth="1"/>
    <col min="715" max="715" width="10.85546875" bestFit="1" customWidth="1"/>
    <col min="716" max="716" width="9.140625" bestFit="1" customWidth="1"/>
    <col min="717" max="718" width="11.85546875" bestFit="1" customWidth="1"/>
    <col min="960" max="960" width="19.5703125" bestFit="1" customWidth="1"/>
    <col min="961" max="961" width="10.42578125" bestFit="1" customWidth="1"/>
    <col min="962" max="962" width="9.42578125" bestFit="1" customWidth="1"/>
    <col min="963" max="963" width="10.42578125" bestFit="1" customWidth="1"/>
    <col min="964" max="964" width="9.42578125" bestFit="1" customWidth="1"/>
    <col min="965" max="965" width="14.140625" customWidth="1"/>
    <col min="966" max="966" width="8.7109375" bestFit="1" customWidth="1"/>
    <col min="967" max="967" width="10.42578125" bestFit="1" customWidth="1"/>
    <col min="968" max="968" width="11.5703125" bestFit="1" customWidth="1"/>
    <col min="969" max="969" width="11.85546875" bestFit="1" customWidth="1"/>
    <col min="970" max="970" width="10.42578125" bestFit="1" customWidth="1"/>
    <col min="971" max="971" width="10.85546875" bestFit="1" customWidth="1"/>
    <col min="972" max="972" width="9.140625" bestFit="1" customWidth="1"/>
    <col min="973" max="974" width="11.85546875" bestFit="1" customWidth="1"/>
    <col min="1216" max="1216" width="19.5703125" bestFit="1" customWidth="1"/>
    <col min="1217" max="1217" width="10.42578125" bestFit="1" customWidth="1"/>
    <col min="1218" max="1218" width="9.42578125" bestFit="1" customWidth="1"/>
    <col min="1219" max="1219" width="10.42578125" bestFit="1" customWidth="1"/>
    <col min="1220" max="1220" width="9.42578125" bestFit="1" customWidth="1"/>
    <col min="1221" max="1221" width="14.140625" customWidth="1"/>
    <col min="1222" max="1222" width="8.7109375" bestFit="1" customWidth="1"/>
    <col min="1223" max="1223" width="10.42578125" bestFit="1" customWidth="1"/>
    <col min="1224" max="1224" width="11.5703125" bestFit="1" customWidth="1"/>
    <col min="1225" max="1225" width="11.85546875" bestFit="1" customWidth="1"/>
    <col min="1226" max="1226" width="10.42578125" bestFit="1" customWidth="1"/>
    <col min="1227" max="1227" width="10.85546875" bestFit="1" customWidth="1"/>
    <col min="1228" max="1228" width="9.140625" bestFit="1" customWidth="1"/>
    <col min="1229" max="1230" width="11.85546875" bestFit="1" customWidth="1"/>
    <col min="1472" max="1472" width="19.5703125" bestFit="1" customWidth="1"/>
    <col min="1473" max="1473" width="10.42578125" bestFit="1" customWidth="1"/>
    <col min="1474" max="1474" width="9.42578125" bestFit="1" customWidth="1"/>
    <col min="1475" max="1475" width="10.42578125" bestFit="1" customWidth="1"/>
    <col min="1476" max="1476" width="9.42578125" bestFit="1" customWidth="1"/>
    <col min="1477" max="1477" width="14.140625" customWidth="1"/>
    <col min="1478" max="1478" width="8.7109375" bestFit="1" customWidth="1"/>
    <col min="1479" max="1479" width="10.42578125" bestFit="1" customWidth="1"/>
    <col min="1480" max="1480" width="11.5703125" bestFit="1" customWidth="1"/>
    <col min="1481" max="1481" width="11.85546875" bestFit="1" customWidth="1"/>
    <col min="1482" max="1482" width="10.42578125" bestFit="1" customWidth="1"/>
    <col min="1483" max="1483" width="10.85546875" bestFit="1" customWidth="1"/>
    <col min="1484" max="1484" width="9.140625" bestFit="1" customWidth="1"/>
    <col min="1485" max="1486" width="11.85546875" bestFit="1" customWidth="1"/>
    <col min="1728" max="1728" width="19.5703125" bestFit="1" customWidth="1"/>
    <col min="1729" max="1729" width="10.42578125" bestFit="1" customWidth="1"/>
    <col min="1730" max="1730" width="9.42578125" bestFit="1" customWidth="1"/>
    <col min="1731" max="1731" width="10.42578125" bestFit="1" customWidth="1"/>
    <col min="1732" max="1732" width="9.42578125" bestFit="1" customWidth="1"/>
    <col min="1733" max="1733" width="14.140625" customWidth="1"/>
    <col min="1734" max="1734" width="8.7109375" bestFit="1" customWidth="1"/>
    <col min="1735" max="1735" width="10.42578125" bestFit="1" customWidth="1"/>
    <col min="1736" max="1736" width="11.5703125" bestFit="1" customWidth="1"/>
    <col min="1737" max="1737" width="11.85546875" bestFit="1" customWidth="1"/>
    <col min="1738" max="1738" width="10.42578125" bestFit="1" customWidth="1"/>
    <col min="1739" max="1739" width="10.85546875" bestFit="1" customWidth="1"/>
    <col min="1740" max="1740" width="9.140625" bestFit="1" customWidth="1"/>
    <col min="1741" max="1742" width="11.85546875" bestFit="1" customWidth="1"/>
    <col min="1984" max="1984" width="19.5703125" bestFit="1" customWidth="1"/>
    <col min="1985" max="1985" width="10.42578125" bestFit="1" customWidth="1"/>
    <col min="1986" max="1986" width="9.42578125" bestFit="1" customWidth="1"/>
    <col min="1987" max="1987" width="10.42578125" bestFit="1" customWidth="1"/>
    <col min="1988" max="1988" width="9.42578125" bestFit="1" customWidth="1"/>
    <col min="1989" max="1989" width="14.140625" customWidth="1"/>
    <col min="1990" max="1990" width="8.7109375" bestFit="1" customWidth="1"/>
    <col min="1991" max="1991" width="10.42578125" bestFit="1" customWidth="1"/>
    <col min="1992" max="1992" width="11.5703125" bestFit="1" customWidth="1"/>
    <col min="1993" max="1993" width="11.85546875" bestFit="1" customWidth="1"/>
    <col min="1994" max="1994" width="10.42578125" bestFit="1" customWidth="1"/>
    <col min="1995" max="1995" width="10.85546875" bestFit="1" customWidth="1"/>
    <col min="1996" max="1996" width="9.140625" bestFit="1" customWidth="1"/>
    <col min="1997" max="1998" width="11.85546875" bestFit="1" customWidth="1"/>
    <col min="2240" max="2240" width="19.5703125" bestFit="1" customWidth="1"/>
    <col min="2241" max="2241" width="10.42578125" bestFit="1" customWidth="1"/>
    <col min="2242" max="2242" width="9.42578125" bestFit="1" customWidth="1"/>
    <col min="2243" max="2243" width="10.42578125" bestFit="1" customWidth="1"/>
    <col min="2244" max="2244" width="9.42578125" bestFit="1" customWidth="1"/>
    <col min="2245" max="2245" width="14.140625" customWidth="1"/>
    <col min="2246" max="2246" width="8.7109375" bestFit="1" customWidth="1"/>
    <col min="2247" max="2247" width="10.42578125" bestFit="1" customWidth="1"/>
    <col min="2248" max="2248" width="11.5703125" bestFit="1" customWidth="1"/>
    <col min="2249" max="2249" width="11.85546875" bestFit="1" customWidth="1"/>
    <col min="2250" max="2250" width="10.42578125" bestFit="1" customWidth="1"/>
    <col min="2251" max="2251" width="10.85546875" bestFit="1" customWidth="1"/>
    <col min="2252" max="2252" width="9.140625" bestFit="1" customWidth="1"/>
    <col min="2253" max="2254" width="11.85546875" bestFit="1" customWidth="1"/>
    <col min="2496" max="2496" width="19.5703125" bestFit="1" customWidth="1"/>
    <col min="2497" max="2497" width="10.42578125" bestFit="1" customWidth="1"/>
    <col min="2498" max="2498" width="9.42578125" bestFit="1" customWidth="1"/>
    <col min="2499" max="2499" width="10.42578125" bestFit="1" customWidth="1"/>
    <col min="2500" max="2500" width="9.42578125" bestFit="1" customWidth="1"/>
    <col min="2501" max="2501" width="14.140625" customWidth="1"/>
    <col min="2502" max="2502" width="8.7109375" bestFit="1" customWidth="1"/>
    <col min="2503" max="2503" width="10.42578125" bestFit="1" customWidth="1"/>
    <col min="2504" max="2504" width="11.5703125" bestFit="1" customWidth="1"/>
    <col min="2505" max="2505" width="11.85546875" bestFit="1" customWidth="1"/>
    <col min="2506" max="2506" width="10.42578125" bestFit="1" customWidth="1"/>
    <col min="2507" max="2507" width="10.85546875" bestFit="1" customWidth="1"/>
    <col min="2508" max="2508" width="9.140625" bestFit="1" customWidth="1"/>
    <col min="2509" max="2510" width="11.85546875" bestFit="1" customWidth="1"/>
    <col min="2752" max="2752" width="19.5703125" bestFit="1" customWidth="1"/>
    <col min="2753" max="2753" width="10.42578125" bestFit="1" customWidth="1"/>
    <col min="2754" max="2754" width="9.42578125" bestFit="1" customWidth="1"/>
    <col min="2755" max="2755" width="10.42578125" bestFit="1" customWidth="1"/>
    <col min="2756" max="2756" width="9.42578125" bestFit="1" customWidth="1"/>
    <col min="2757" max="2757" width="14.140625" customWidth="1"/>
    <col min="2758" max="2758" width="8.7109375" bestFit="1" customWidth="1"/>
    <col min="2759" max="2759" width="10.42578125" bestFit="1" customWidth="1"/>
    <col min="2760" max="2760" width="11.5703125" bestFit="1" customWidth="1"/>
    <col min="2761" max="2761" width="11.85546875" bestFit="1" customWidth="1"/>
    <col min="2762" max="2762" width="10.42578125" bestFit="1" customWidth="1"/>
    <col min="2763" max="2763" width="10.85546875" bestFit="1" customWidth="1"/>
    <col min="2764" max="2764" width="9.140625" bestFit="1" customWidth="1"/>
    <col min="2765" max="2766" width="11.85546875" bestFit="1" customWidth="1"/>
    <col min="3008" max="3008" width="19.5703125" bestFit="1" customWidth="1"/>
    <col min="3009" max="3009" width="10.42578125" bestFit="1" customWidth="1"/>
    <col min="3010" max="3010" width="9.42578125" bestFit="1" customWidth="1"/>
    <col min="3011" max="3011" width="10.42578125" bestFit="1" customWidth="1"/>
    <col min="3012" max="3012" width="9.42578125" bestFit="1" customWidth="1"/>
    <col min="3013" max="3013" width="14.140625" customWidth="1"/>
    <col min="3014" max="3014" width="8.7109375" bestFit="1" customWidth="1"/>
    <col min="3015" max="3015" width="10.42578125" bestFit="1" customWidth="1"/>
    <col min="3016" max="3016" width="11.5703125" bestFit="1" customWidth="1"/>
    <col min="3017" max="3017" width="11.85546875" bestFit="1" customWidth="1"/>
    <col min="3018" max="3018" width="10.42578125" bestFit="1" customWidth="1"/>
    <col min="3019" max="3019" width="10.85546875" bestFit="1" customWidth="1"/>
    <col min="3020" max="3020" width="9.140625" bestFit="1" customWidth="1"/>
    <col min="3021" max="3022" width="11.85546875" bestFit="1" customWidth="1"/>
    <col min="3264" max="3264" width="19.5703125" bestFit="1" customWidth="1"/>
    <col min="3265" max="3265" width="10.42578125" bestFit="1" customWidth="1"/>
    <col min="3266" max="3266" width="9.42578125" bestFit="1" customWidth="1"/>
    <col min="3267" max="3267" width="10.42578125" bestFit="1" customWidth="1"/>
    <col min="3268" max="3268" width="9.42578125" bestFit="1" customWidth="1"/>
    <col min="3269" max="3269" width="14.140625" customWidth="1"/>
    <col min="3270" max="3270" width="8.7109375" bestFit="1" customWidth="1"/>
    <col min="3271" max="3271" width="10.42578125" bestFit="1" customWidth="1"/>
    <col min="3272" max="3272" width="11.5703125" bestFit="1" customWidth="1"/>
    <col min="3273" max="3273" width="11.85546875" bestFit="1" customWidth="1"/>
    <col min="3274" max="3274" width="10.42578125" bestFit="1" customWidth="1"/>
    <col min="3275" max="3275" width="10.85546875" bestFit="1" customWidth="1"/>
    <col min="3276" max="3276" width="9.140625" bestFit="1" customWidth="1"/>
    <col min="3277" max="3278" width="11.85546875" bestFit="1" customWidth="1"/>
    <col min="3520" max="3520" width="19.5703125" bestFit="1" customWidth="1"/>
    <col min="3521" max="3521" width="10.42578125" bestFit="1" customWidth="1"/>
    <col min="3522" max="3522" width="9.42578125" bestFit="1" customWidth="1"/>
    <col min="3523" max="3523" width="10.42578125" bestFit="1" customWidth="1"/>
    <col min="3524" max="3524" width="9.42578125" bestFit="1" customWidth="1"/>
    <col min="3525" max="3525" width="14.140625" customWidth="1"/>
    <col min="3526" max="3526" width="8.7109375" bestFit="1" customWidth="1"/>
    <col min="3527" max="3527" width="10.42578125" bestFit="1" customWidth="1"/>
    <col min="3528" max="3528" width="11.5703125" bestFit="1" customWidth="1"/>
    <col min="3529" max="3529" width="11.85546875" bestFit="1" customWidth="1"/>
    <col min="3530" max="3530" width="10.42578125" bestFit="1" customWidth="1"/>
    <col min="3531" max="3531" width="10.85546875" bestFit="1" customWidth="1"/>
    <col min="3532" max="3532" width="9.140625" bestFit="1" customWidth="1"/>
    <col min="3533" max="3534" width="11.85546875" bestFit="1" customWidth="1"/>
    <col min="3776" max="3776" width="19.5703125" bestFit="1" customWidth="1"/>
    <col min="3777" max="3777" width="10.42578125" bestFit="1" customWidth="1"/>
    <col min="3778" max="3778" width="9.42578125" bestFit="1" customWidth="1"/>
    <col min="3779" max="3779" width="10.42578125" bestFit="1" customWidth="1"/>
    <col min="3780" max="3780" width="9.42578125" bestFit="1" customWidth="1"/>
    <col min="3781" max="3781" width="14.140625" customWidth="1"/>
    <col min="3782" max="3782" width="8.7109375" bestFit="1" customWidth="1"/>
    <col min="3783" max="3783" width="10.42578125" bestFit="1" customWidth="1"/>
    <col min="3784" max="3784" width="11.5703125" bestFit="1" customWidth="1"/>
    <col min="3785" max="3785" width="11.85546875" bestFit="1" customWidth="1"/>
    <col min="3786" max="3786" width="10.42578125" bestFit="1" customWidth="1"/>
    <col min="3787" max="3787" width="10.85546875" bestFit="1" customWidth="1"/>
    <col min="3788" max="3788" width="9.140625" bestFit="1" customWidth="1"/>
    <col min="3789" max="3790" width="11.85546875" bestFit="1" customWidth="1"/>
    <col min="4032" max="4032" width="19.5703125" bestFit="1" customWidth="1"/>
    <col min="4033" max="4033" width="10.42578125" bestFit="1" customWidth="1"/>
    <col min="4034" max="4034" width="9.42578125" bestFit="1" customWidth="1"/>
    <col min="4035" max="4035" width="10.42578125" bestFit="1" customWidth="1"/>
    <col min="4036" max="4036" width="9.42578125" bestFit="1" customWidth="1"/>
    <col min="4037" max="4037" width="14.140625" customWidth="1"/>
    <col min="4038" max="4038" width="8.7109375" bestFit="1" customWidth="1"/>
    <col min="4039" max="4039" width="10.42578125" bestFit="1" customWidth="1"/>
    <col min="4040" max="4040" width="11.5703125" bestFit="1" customWidth="1"/>
    <col min="4041" max="4041" width="11.85546875" bestFit="1" customWidth="1"/>
    <col min="4042" max="4042" width="10.42578125" bestFit="1" customWidth="1"/>
    <col min="4043" max="4043" width="10.85546875" bestFit="1" customWidth="1"/>
    <col min="4044" max="4044" width="9.140625" bestFit="1" customWidth="1"/>
    <col min="4045" max="4046" width="11.85546875" bestFit="1" customWidth="1"/>
    <col min="4288" max="4288" width="19.5703125" bestFit="1" customWidth="1"/>
    <col min="4289" max="4289" width="10.42578125" bestFit="1" customWidth="1"/>
    <col min="4290" max="4290" width="9.42578125" bestFit="1" customWidth="1"/>
    <col min="4291" max="4291" width="10.42578125" bestFit="1" customWidth="1"/>
    <col min="4292" max="4292" width="9.42578125" bestFit="1" customWidth="1"/>
    <col min="4293" max="4293" width="14.140625" customWidth="1"/>
    <col min="4294" max="4294" width="8.7109375" bestFit="1" customWidth="1"/>
    <col min="4295" max="4295" width="10.42578125" bestFit="1" customWidth="1"/>
    <col min="4296" max="4296" width="11.5703125" bestFit="1" customWidth="1"/>
    <col min="4297" max="4297" width="11.85546875" bestFit="1" customWidth="1"/>
    <col min="4298" max="4298" width="10.42578125" bestFit="1" customWidth="1"/>
    <col min="4299" max="4299" width="10.85546875" bestFit="1" customWidth="1"/>
    <col min="4300" max="4300" width="9.140625" bestFit="1" customWidth="1"/>
    <col min="4301" max="4302" width="11.85546875" bestFit="1" customWidth="1"/>
    <col min="4544" max="4544" width="19.5703125" bestFit="1" customWidth="1"/>
    <col min="4545" max="4545" width="10.42578125" bestFit="1" customWidth="1"/>
    <col min="4546" max="4546" width="9.42578125" bestFit="1" customWidth="1"/>
    <col min="4547" max="4547" width="10.42578125" bestFit="1" customWidth="1"/>
    <col min="4548" max="4548" width="9.42578125" bestFit="1" customWidth="1"/>
    <col min="4549" max="4549" width="14.140625" customWidth="1"/>
    <col min="4550" max="4550" width="8.7109375" bestFit="1" customWidth="1"/>
    <col min="4551" max="4551" width="10.42578125" bestFit="1" customWidth="1"/>
    <col min="4552" max="4552" width="11.5703125" bestFit="1" customWidth="1"/>
    <col min="4553" max="4553" width="11.85546875" bestFit="1" customWidth="1"/>
    <col min="4554" max="4554" width="10.42578125" bestFit="1" customWidth="1"/>
    <col min="4555" max="4555" width="10.85546875" bestFit="1" customWidth="1"/>
    <col min="4556" max="4556" width="9.140625" bestFit="1" customWidth="1"/>
    <col min="4557" max="4558" width="11.85546875" bestFit="1" customWidth="1"/>
    <col min="4800" max="4800" width="19.5703125" bestFit="1" customWidth="1"/>
    <col min="4801" max="4801" width="10.42578125" bestFit="1" customWidth="1"/>
    <col min="4802" max="4802" width="9.42578125" bestFit="1" customWidth="1"/>
    <col min="4803" max="4803" width="10.42578125" bestFit="1" customWidth="1"/>
    <col min="4804" max="4804" width="9.42578125" bestFit="1" customWidth="1"/>
    <col min="4805" max="4805" width="14.140625" customWidth="1"/>
    <col min="4806" max="4806" width="8.7109375" bestFit="1" customWidth="1"/>
    <col min="4807" max="4807" width="10.42578125" bestFit="1" customWidth="1"/>
    <col min="4808" max="4808" width="11.5703125" bestFit="1" customWidth="1"/>
    <col min="4809" max="4809" width="11.85546875" bestFit="1" customWidth="1"/>
    <col min="4810" max="4810" width="10.42578125" bestFit="1" customWidth="1"/>
    <col min="4811" max="4811" width="10.85546875" bestFit="1" customWidth="1"/>
    <col min="4812" max="4812" width="9.140625" bestFit="1" customWidth="1"/>
    <col min="4813" max="4814" width="11.85546875" bestFit="1" customWidth="1"/>
    <col min="5056" max="5056" width="19.5703125" bestFit="1" customWidth="1"/>
    <col min="5057" max="5057" width="10.42578125" bestFit="1" customWidth="1"/>
    <col min="5058" max="5058" width="9.42578125" bestFit="1" customWidth="1"/>
    <col min="5059" max="5059" width="10.42578125" bestFit="1" customWidth="1"/>
    <col min="5060" max="5060" width="9.42578125" bestFit="1" customWidth="1"/>
    <col min="5061" max="5061" width="14.140625" customWidth="1"/>
    <col min="5062" max="5062" width="8.7109375" bestFit="1" customWidth="1"/>
    <col min="5063" max="5063" width="10.42578125" bestFit="1" customWidth="1"/>
    <col min="5064" max="5064" width="11.5703125" bestFit="1" customWidth="1"/>
    <col min="5065" max="5065" width="11.85546875" bestFit="1" customWidth="1"/>
    <col min="5066" max="5066" width="10.42578125" bestFit="1" customWidth="1"/>
    <col min="5067" max="5067" width="10.85546875" bestFit="1" customWidth="1"/>
    <col min="5068" max="5068" width="9.140625" bestFit="1" customWidth="1"/>
    <col min="5069" max="5070" width="11.85546875" bestFit="1" customWidth="1"/>
    <col min="5312" max="5312" width="19.5703125" bestFit="1" customWidth="1"/>
    <col min="5313" max="5313" width="10.42578125" bestFit="1" customWidth="1"/>
    <col min="5314" max="5314" width="9.42578125" bestFit="1" customWidth="1"/>
    <col min="5315" max="5315" width="10.42578125" bestFit="1" customWidth="1"/>
    <col min="5316" max="5316" width="9.42578125" bestFit="1" customWidth="1"/>
    <col min="5317" max="5317" width="14.140625" customWidth="1"/>
    <col min="5318" max="5318" width="8.7109375" bestFit="1" customWidth="1"/>
    <col min="5319" max="5319" width="10.42578125" bestFit="1" customWidth="1"/>
    <col min="5320" max="5320" width="11.5703125" bestFit="1" customWidth="1"/>
    <col min="5321" max="5321" width="11.85546875" bestFit="1" customWidth="1"/>
    <col min="5322" max="5322" width="10.42578125" bestFit="1" customWidth="1"/>
    <col min="5323" max="5323" width="10.85546875" bestFit="1" customWidth="1"/>
    <col min="5324" max="5324" width="9.140625" bestFit="1" customWidth="1"/>
    <col min="5325" max="5326" width="11.85546875" bestFit="1" customWidth="1"/>
    <col min="5568" max="5568" width="19.5703125" bestFit="1" customWidth="1"/>
    <col min="5569" max="5569" width="10.42578125" bestFit="1" customWidth="1"/>
    <col min="5570" max="5570" width="9.42578125" bestFit="1" customWidth="1"/>
    <col min="5571" max="5571" width="10.42578125" bestFit="1" customWidth="1"/>
    <col min="5572" max="5572" width="9.42578125" bestFit="1" customWidth="1"/>
    <col min="5573" max="5573" width="14.140625" customWidth="1"/>
    <col min="5574" max="5574" width="8.7109375" bestFit="1" customWidth="1"/>
    <col min="5575" max="5575" width="10.42578125" bestFit="1" customWidth="1"/>
    <col min="5576" max="5576" width="11.5703125" bestFit="1" customWidth="1"/>
    <col min="5577" max="5577" width="11.85546875" bestFit="1" customWidth="1"/>
    <col min="5578" max="5578" width="10.42578125" bestFit="1" customWidth="1"/>
    <col min="5579" max="5579" width="10.85546875" bestFit="1" customWidth="1"/>
    <col min="5580" max="5580" width="9.140625" bestFit="1" customWidth="1"/>
    <col min="5581" max="5582" width="11.85546875" bestFit="1" customWidth="1"/>
    <col min="5824" max="5824" width="19.5703125" bestFit="1" customWidth="1"/>
    <col min="5825" max="5825" width="10.42578125" bestFit="1" customWidth="1"/>
    <col min="5826" max="5826" width="9.42578125" bestFit="1" customWidth="1"/>
    <col min="5827" max="5827" width="10.42578125" bestFit="1" customWidth="1"/>
    <col min="5828" max="5828" width="9.42578125" bestFit="1" customWidth="1"/>
    <col min="5829" max="5829" width="14.140625" customWidth="1"/>
    <col min="5830" max="5830" width="8.7109375" bestFit="1" customWidth="1"/>
    <col min="5831" max="5831" width="10.42578125" bestFit="1" customWidth="1"/>
    <col min="5832" max="5832" width="11.5703125" bestFit="1" customWidth="1"/>
    <col min="5833" max="5833" width="11.85546875" bestFit="1" customWidth="1"/>
    <col min="5834" max="5834" width="10.42578125" bestFit="1" customWidth="1"/>
    <col min="5835" max="5835" width="10.85546875" bestFit="1" customWidth="1"/>
    <col min="5836" max="5836" width="9.140625" bestFit="1" customWidth="1"/>
    <col min="5837" max="5838" width="11.85546875" bestFit="1" customWidth="1"/>
    <col min="6080" max="6080" width="19.5703125" bestFit="1" customWidth="1"/>
    <col min="6081" max="6081" width="10.42578125" bestFit="1" customWidth="1"/>
    <col min="6082" max="6082" width="9.42578125" bestFit="1" customWidth="1"/>
    <col min="6083" max="6083" width="10.42578125" bestFit="1" customWidth="1"/>
    <col min="6084" max="6084" width="9.42578125" bestFit="1" customWidth="1"/>
    <col min="6085" max="6085" width="14.140625" customWidth="1"/>
    <col min="6086" max="6086" width="8.7109375" bestFit="1" customWidth="1"/>
    <col min="6087" max="6087" width="10.42578125" bestFit="1" customWidth="1"/>
    <col min="6088" max="6088" width="11.5703125" bestFit="1" customWidth="1"/>
    <col min="6089" max="6089" width="11.85546875" bestFit="1" customWidth="1"/>
    <col min="6090" max="6090" width="10.42578125" bestFit="1" customWidth="1"/>
    <col min="6091" max="6091" width="10.85546875" bestFit="1" customWidth="1"/>
    <col min="6092" max="6092" width="9.140625" bestFit="1" customWidth="1"/>
    <col min="6093" max="6094" width="11.85546875" bestFit="1" customWidth="1"/>
    <col min="6336" max="6336" width="19.5703125" bestFit="1" customWidth="1"/>
    <col min="6337" max="6337" width="10.42578125" bestFit="1" customWidth="1"/>
    <col min="6338" max="6338" width="9.42578125" bestFit="1" customWidth="1"/>
    <col min="6339" max="6339" width="10.42578125" bestFit="1" customWidth="1"/>
    <col min="6340" max="6340" width="9.42578125" bestFit="1" customWidth="1"/>
    <col min="6341" max="6341" width="14.140625" customWidth="1"/>
    <col min="6342" max="6342" width="8.7109375" bestFit="1" customWidth="1"/>
    <col min="6343" max="6343" width="10.42578125" bestFit="1" customWidth="1"/>
    <col min="6344" max="6344" width="11.5703125" bestFit="1" customWidth="1"/>
    <col min="6345" max="6345" width="11.85546875" bestFit="1" customWidth="1"/>
    <col min="6346" max="6346" width="10.42578125" bestFit="1" customWidth="1"/>
    <col min="6347" max="6347" width="10.85546875" bestFit="1" customWidth="1"/>
    <col min="6348" max="6348" width="9.140625" bestFit="1" customWidth="1"/>
    <col min="6349" max="6350" width="11.85546875" bestFit="1" customWidth="1"/>
    <col min="6592" max="6592" width="19.5703125" bestFit="1" customWidth="1"/>
    <col min="6593" max="6593" width="10.42578125" bestFit="1" customWidth="1"/>
    <col min="6594" max="6594" width="9.42578125" bestFit="1" customWidth="1"/>
    <col min="6595" max="6595" width="10.42578125" bestFit="1" customWidth="1"/>
    <col min="6596" max="6596" width="9.42578125" bestFit="1" customWidth="1"/>
    <col min="6597" max="6597" width="14.140625" customWidth="1"/>
    <col min="6598" max="6598" width="8.7109375" bestFit="1" customWidth="1"/>
    <col min="6599" max="6599" width="10.42578125" bestFit="1" customWidth="1"/>
    <col min="6600" max="6600" width="11.5703125" bestFit="1" customWidth="1"/>
    <col min="6601" max="6601" width="11.85546875" bestFit="1" customWidth="1"/>
    <col min="6602" max="6602" width="10.42578125" bestFit="1" customWidth="1"/>
    <col min="6603" max="6603" width="10.85546875" bestFit="1" customWidth="1"/>
    <col min="6604" max="6604" width="9.140625" bestFit="1" customWidth="1"/>
    <col min="6605" max="6606" width="11.85546875" bestFit="1" customWidth="1"/>
    <col min="6848" max="6848" width="19.5703125" bestFit="1" customWidth="1"/>
    <col min="6849" max="6849" width="10.42578125" bestFit="1" customWidth="1"/>
    <col min="6850" max="6850" width="9.42578125" bestFit="1" customWidth="1"/>
    <col min="6851" max="6851" width="10.42578125" bestFit="1" customWidth="1"/>
    <col min="6852" max="6852" width="9.42578125" bestFit="1" customWidth="1"/>
    <col min="6853" max="6853" width="14.140625" customWidth="1"/>
    <col min="6854" max="6854" width="8.7109375" bestFit="1" customWidth="1"/>
    <col min="6855" max="6855" width="10.42578125" bestFit="1" customWidth="1"/>
    <col min="6856" max="6856" width="11.5703125" bestFit="1" customWidth="1"/>
    <col min="6857" max="6857" width="11.85546875" bestFit="1" customWidth="1"/>
    <col min="6858" max="6858" width="10.42578125" bestFit="1" customWidth="1"/>
    <col min="6859" max="6859" width="10.85546875" bestFit="1" customWidth="1"/>
    <col min="6860" max="6860" width="9.140625" bestFit="1" customWidth="1"/>
    <col min="6861" max="6862" width="11.85546875" bestFit="1" customWidth="1"/>
    <col min="7104" max="7104" width="19.5703125" bestFit="1" customWidth="1"/>
    <col min="7105" max="7105" width="10.42578125" bestFit="1" customWidth="1"/>
    <col min="7106" max="7106" width="9.42578125" bestFit="1" customWidth="1"/>
    <col min="7107" max="7107" width="10.42578125" bestFit="1" customWidth="1"/>
    <col min="7108" max="7108" width="9.42578125" bestFit="1" customWidth="1"/>
    <col min="7109" max="7109" width="14.140625" customWidth="1"/>
    <col min="7110" max="7110" width="8.7109375" bestFit="1" customWidth="1"/>
    <col min="7111" max="7111" width="10.42578125" bestFit="1" customWidth="1"/>
    <col min="7112" max="7112" width="11.5703125" bestFit="1" customWidth="1"/>
    <col min="7113" max="7113" width="11.85546875" bestFit="1" customWidth="1"/>
    <col min="7114" max="7114" width="10.42578125" bestFit="1" customWidth="1"/>
    <col min="7115" max="7115" width="10.85546875" bestFit="1" customWidth="1"/>
    <col min="7116" max="7116" width="9.140625" bestFit="1" customWidth="1"/>
    <col min="7117" max="7118" width="11.85546875" bestFit="1" customWidth="1"/>
    <col min="7360" max="7360" width="19.5703125" bestFit="1" customWidth="1"/>
    <col min="7361" max="7361" width="10.42578125" bestFit="1" customWidth="1"/>
    <col min="7362" max="7362" width="9.42578125" bestFit="1" customWidth="1"/>
    <col min="7363" max="7363" width="10.42578125" bestFit="1" customWidth="1"/>
    <col min="7364" max="7364" width="9.42578125" bestFit="1" customWidth="1"/>
    <col min="7365" max="7365" width="14.140625" customWidth="1"/>
    <col min="7366" max="7366" width="8.7109375" bestFit="1" customWidth="1"/>
    <col min="7367" max="7367" width="10.42578125" bestFit="1" customWidth="1"/>
    <col min="7368" max="7368" width="11.5703125" bestFit="1" customWidth="1"/>
    <col min="7369" max="7369" width="11.85546875" bestFit="1" customWidth="1"/>
    <col min="7370" max="7370" width="10.42578125" bestFit="1" customWidth="1"/>
    <col min="7371" max="7371" width="10.85546875" bestFit="1" customWidth="1"/>
    <col min="7372" max="7372" width="9.140625" bestFit="1" customWidth="1"/>
    <col min="7373" max="7374" width="11.85546875" bestFit="1" customWidth="1"/>
    <col min="7616" max="7616" width="19.5703125" bestFit="1" customWidth="1"/>
    <col min="7617" max="7617" width="10.42578125" bestFit="1" customWidth="1"/>
    <col min="7618" max="7618" width="9.42578125" bestFit="1" customWidth="1"/>
    <col min="7619" max="7619" width="10.42578125" bestFit="1" customWidth="1"/>
    <col min="7620" max="7620" width="9.42578125" bestFit="1" customWidth="1"/>
    <col min="7621" max="7621" width="14.140625" customWidth="1"/>
    <col min="7622" max="7622" width="8.7109375" bestFit="1" customWidth="1"/>
    <col min="7623" max="7623" width="10.42578125" bestFit="1" customWidth="1"/>
    <col min="7624" max="7624" width="11.5703125" bestFit="1" customWidth="1"/>
    <col min="7625" max="7625" width="11.85546875" bestFit="1" customWidth="1"/>
    <col min="7626" max="7626" width="10.42578125" bestFit="1" customWidth="1"/>
    <col min="7627" max="7627" width="10.85546875" bestFit="1" customWidth="1"/>
    <col min="7628" max="7628" width="9.140625" bestFit="1" customWidth="1"/>
    <col min="7629" max="7630" width="11.85546875" bestFit="1" customWidth="1"/>
    <col min="7872" max="7872" width="19.5703125" bestFit="1" customWidth="1"/>
    <col min="7873" max="7873" width="10.42578125" bestFit="1" customWidth="1"/>
    <col min="7874" max="7874" width="9.42578125" bestFit="1" customWidth="1"/>
    <col min="7875" max="7875" width="10.42578125" bestFit="1" customWidth="1"/>
    <col min="7876" max="7876" width="9.42578125" bestFit="1" customWidth="1"/>
    <col min="7877" max="7877" width="14.140625" customWidth="1"/>
    <col min="7878" max="7878" width="8.7109375" bestFit="1" customWidth="1"/>
    <col min="7879" max="7879" width="10.42578125" bestFit="1" customWidth="1"/>
    <col min="7880" max="7880" width="11.5703125" bestFit="1" customWidth="1"/>
    <col min="7881" max="7881" width="11.85546875" bestFit="1" customWidth="1"/>
    <col min="7882" max="7882" width="10.42578125" bestFit="1" customWidth="1"/>
    <col min="7883" max="7883" width="10.85546875" bestFit="1" customWidth="1"/>
    <col min="7884" max="7884" width="9.140625" bestFit="1" customWidth="1"/>
    <col min="7885" max="7886" width="11.85546875" bestFit="1" customWidth="1"/>
    <col min="8128" max="8128" width="19.5703125" bestFit="1" customWidth="1"/>
    <col min="8129" max="8129" width="10.42578125" bestFit="1" customWidth="1"/>
    <col min="8130" max="8130" width="9.42578125" bestFit="1" customWidth="1"/>
    <col min="8131" max="8131" width="10.42578125" bestFit="1" customWidth="1"/>
    <col min="8132" max="8132" width="9.42578125" bestFit="1" customWidth="1"/>
    <col min="8133" max="8133" width="14.140625" customWidth="1"/>
    <col min="8134" max="8134" width="8.7109375" bestFit="1" customWidth="1"/>
    <col min="8135" max="8135" width="10.42578125" bestFit="1" customWidth="1"/>
    <col min="8136" max="8136" width="11.5703125" bestFit="1" customWidth="1"/>
    <col min="8137" max="8137" width="11.85546875" bestFit="1" customWidth="1"/>
    <col min="8138" max="8138" width="10.42578125" bestFit="1" customWidth="1"/>
    <col min="8139" max="8139" width="10.85546875" bestFit="1" customWidth="1"/>
    <col min="8140" max="8140" width="9.140625" bestFit="1" customWidth="1"/>
    <col min="8141" max="8142" width="11.85546875" bestFit="1" customWidth="1"/>
    <col min="8384" max="8384" width="19.5703125" bestFit="1" customWidth="1"/>
    <col min="8385" max="8385" width="10.42578125" bestFit="1" customWidth="1"/>
    <col min="8386" max="8386" width="9.42578125" bestFit="1" customWidth="1"/>
    <col min="8387" max="8387" width="10.42578125" bestFit="1" customWidth="1"/>
    <col min="8388" max="8388" width="9.42578125" bestFit="1" customWidth="1"/>
    <col min="8389" max="8389" width="14.140625" customWidth="1"/>
    <col min="8390" max="8390" width="8.7109375" bestFit="1" customWidth="1"/>
    <col min="8391" max="8391" width="10.42578125" bestFit="1" customWidth="1"/>
    <col min="8392" max="8392" width="11.5703125" bestFit="1" customWidth="1"/>
    <col min="8393" max="8393" width="11.85546875" bestFit="1" customWidth="1"/>
    <col min="8394" max="8394" width="10.42578125" bestFit="1" customWidth="1"/>
    <col min="8395" max="8395" width="10.85546875" bestFit="1" customWidth="1"/>
    <col min="8396" max="8396" width="9.140625" bestFit="1" customWidth="1"/>
    <col min="8397" max="8398" width="11.85546875" bestFit="1" customWidth="1"/>
    <col min="8640" max="8640" width="19.5703125" bestFit="1" customWidth="1"/>
    <col min="8641" max="8641" width="10.42578125" bestFit="1" customWidth="1"/>
    <col min="8642" max="8642" width="9.42578125" bestFit="1" customWidth="1"/>
    <col min="8643" max="8643" width="10.42578125" bestFit="1" customWidth="1"/>
    <col min="8644" max="8644" width="9.42578125" bestFit="1" customWidth="1"/>
    <col min="8645" max="8645" width="14.140625" customWidth="1"/>
    <col min="8646" max="8646" width="8.7109375" bestFit="1" customWidth="1"/>
    <col min="8647" max="8647" width="10.42578125" bestFit="1" customWidth="1"/>
    <col min="8648" max="8648" width="11.5703125" bestFit="1" customWidth="1"/>
    <col min="8649" max="8649" width="11.85546875" bestFit="1" customWidth="1"/>
    <col min="8650" max="8650" width="10.42578125" bestFit="1" customWidth="1"/>
    <col min="8651" max="8651" width="10.85546875" bestFit="1" customWidth="1"/>
    <col min="8652" max="8652" width="9.140625" bestFit="1" customWidth="1"/>
    <col min="8653" max="8654" width="11.85546875" bestFit="1" customWidth="1"/>
    <col min="8896" max="8896" width="19.5703125" bestFit="1" customWidth="1"/>
    <col min="8897" max="8897" width="10.42578125" bestFit="1" customWidth="1"/>
    <col min="8898" max="8898" width="9.42578125" bestFit="1" customWidth="1"/>
    <col min="8899" max="8899" width="10.42578125" bestFit="1" customWidth="1"/>
    <col min="8900" max="8900" width="9.42578125" bestFit="1" customWidth="1"/>
    <col min="8901" max="8901" width="14.140625" customWidth="1"/>
    <col min="8902" max="8902" width="8.7109375" bestFit="1" customWidth="1"/>
    <col min="8903" max="8903" width="10.42578125" bestFit="1" customWidth="1"/>
    <col min="8904" max="8904" width="11.5703125" bestFit="1" customWidth="1"/>
    <col min="8905" max="8905" width="11.85546875" bestFit="1" customWidth="1"/>
    <col min="8906" max="8906" width="10.42578125" bestFit="1" customWidth="1"/>
    <col min="8907" max="8907" width="10.85546875" bestFit="1" customWidth="1"/>
    <col min="8908" max="8908" width="9.140625" bestFit="1" customWidth="1"/>
    <col min="8909" max="8910" width="11.85546875" bestFit="1" customWidth="1"/>
    <col min="9152" max="9152" width="19.5703125" bestFit="1" customWidth="1"/>
    <col min="9153" max="9153" width="10.42578125" bestFit="1" customWidth="1"/>
    <col min="9154" max="9154" width="9.42578125" bestFit="1" customWidth="1"/>
    <col min="9155" max="9155" width="10.42578125" bestFit="1" customWidth="1"/>
    <col min="9156" max="9156" width="9.42578125" bestFit="1" customWidth="1"/>
    <col min="9157" max="9157" width="14.140625" customWidth="1"/>
    <col min="9158" max="9158" width="8.7109375" bestFit="1" customWidth="1"/>
    <col min="9159" max="9159" width="10.42578125" bestFit="1" customWidth="1"/>
    <col min="9160" max="9160" width="11.5703125" bestFit="1" customWidth="1"/>
    <col min="9161" max="9161" width="11.85546875" bestFit="1" customWidth="1"/>
    <col min="9162" max="9162" width="10.42578125" bestFit="1" customWidth="1"/>
    <col min="9163" max="9163" width="10.85546875" bestFit="1" customWidth="1"/>
    <col min="9164" max="9164" width="9.140625" bestFit="1" customWidth="1"/>
    <col min="9165" max="9166" width="11.85546875" bestFit="1" customWidth="1"/>
    <col min="9408" max="9408" width="19.5703125" bestFit="1" customWidth="1"/>
    <col min="9409" max="9409" width="10.42578125" bestFit="1" customWidth="1"/>
    <col min="9410" max="9410" width="9.42578125" bestFit="1" customWidth="1"/>
    <col min="9411" max="9411" width="10.42578125" bestFit="1" customWidth="1"/>
    <col min="9412" max="9412" width="9.42578125" bestFit="1" customWidth="1"/>
    <col min="9413" max="9413" width="14.140625" customWidth="1"/>
    <col min="9414" max="9414" width="8.7109375" bestFit="1" customWidth="1"/>
    <col min="9415" max="9415" width="10.42578125" bestFit="1" customWidth="1"/>
    <col min="9416" max="9416" width="11.5703125" bestFit="1" customWidth="1"/>
    <col min="9417" max="9417" width="11.85546875" bestFit="1" customWidth="1"/>
    <col min="9418" max="9418" width="10.42578125" bestFit="1" customWidth="1"/>
    <col min="9419" max="9419" width="10.85546875" bestFit="1" customWidth="1"/>
    <col min="9420" max="9420" width="9.140625" bestFit="1" customWidth="1"/>
    <col min="9421" max="9422" width="11.85546875" bestFit="1" customWidth="1"/>
    <col min="9664" max="9664" width="19.5703125" bestFit="1" customWidth="1"/>
    <col min="9665" max="9665" width="10.42578125" bestFit="1" customWidth="1"/>
    <col min="9666" max="9666" width="9.42578125" bestFit="1" customWidth="1"/>
    <col min="9667" max="9667" width="10.42578125" bestFit="1" customWidth="1"/>
    <col min="9668" max="9668" width="9.42578125" bestFit="1" customWidth="1"/>
    <col min="9669" max="9669" width="14.140625" customWidth="1"/>
    <col min="9670" max="9670" width="8.7109375" bestFit="1" customWidth="1"/>
    <col min="9671" max="9671" width="10.42578125" bestFit="1" customWidth="1"/>
    <col min="9672" max="9672" width="11.5703125" bestFit="1" customWidth="1"/>
    <col min="9673" max="9673" width="11.85546875" bestFit="1" customWidth="1"/>
    <col min="9674" max="9674" width="10.42578125" bestFit="1" customWidth="1"/>
    <col min="9675" max="9675" width="10.85546875" bestFit="1" customWidth="1"/>
    <col min="9676" max="9676" width="9.140625" bestFit="1" customWidth="1"/>
    <col min="9677" max="9678" width="11.85546875" bestFit="1" customWidth="1"/>
    <col min="9920" max="9920" width="19.5703125" bestFit="1" customWidth="1"/>
    <col min="9921" max="9921" width="10.42578125" bestFit="1" customWidth="1"/>
    <col min="9922" max="9922" width="9.42578125" bestFit="1" customWidth="1"/>
    <col min="9923" max="9923" width="10.42578125" bestFit="1" customWidth="1"/>
    <col min="9924" max="9924" width="9.42578125" bestFit="1" customWidth="1"/>
    <col min="9925" max="9925" width="14.140625" customWidth="1"/>
    <col min="9926" max="9926" width="8.7109375" bestFit="1" customWidth="1"/>
    <col min="9927" max="9927" width="10.42578125" bestFit="1" customWidth="1"/>
    <col min="9928" max="9928" width="11.5703125" bestFit="1" customWidth="1"/>
    <col min="9929" max="9929" width="11.85546875" bestFit="1" customWidth="1"/>
    <col min="9930" max="9930" width="10.42578125" bestFit="1" customWidth="1"/>
    <col min="9931" max="9931" width="10.85546875" bestFit="1" customWidth="1"/>
    <col min="9932" max="9932" width="9.140625" bestFit="1" customWidth="1"/>
    <col min="9933" max="9934" width="11.85546875" bestFit="1" customWidth="1"/>
    <col min="10176" max="10176" width="19.5703125" bestFit="1" customWidth="1"/>
    <col min="10177" max="10177" width="10.42578125" bestFit="1" customWidth="1"/>
    <col min="10178" max="10178" width="9.42578125" bestFit="1" customWidth="1"/>
    <col min="10179" max="10179" width="10.42578125" bestFit="1" customWidth="1"/>
    <col min="10180" max="10180" width="9.42578125" bestFit="1" customWidth="1"/>
    <col min="10181" max="10181" width="14.140625" customWidth="1"/>
    <col min="10182" max="10182" width="8.7109375" bestFit="1" customWidth="1"/>
    <col min="10183" max="10183" width="10.42578125" bestFit="1" customWidth="1"/>
    <col min="10184" max="10184" width="11.5703125" bestFit="1" customWidth="1"/>
    <col min="10185" max="10185" width="11.85546875" bestFit="1" customWidth="1"/>
    <col min="10186" max="10186" width="10.42578125" bestFit="1" customWidth="1"/>
    <col min="10187" max="10187" width="10.85546875" bestFit="1" customWidth="1"/>
    <col min="10188" max="10188" width="9.140625" bestFit="1" customWidth="1"/>
    <col min="10189" max="10190" width="11.85546875" bestFit="1" customWidth="1"/>
    <col min="10432" max="10432" width="19.5703125" bestFit="1" customWidth="1"/>
    <col min="10433" max="10433" width="10.42578125" bestFit="1" customWidth="1"/>
    <col min="10434" max="10434" width="9.42578125" bestFit="1" customWidth="1"/>
    <col min="10435" max="10435" width="10.42578125" bestFit="1" customWidth="1"/>
    <col min="10436" max="10436" width="9.42578125" bestFit="1" customWidth="1"/>
    <col min="10437" max="10437" width="14.140625" customWidth="1"/>
    <col min="10438" max="10438" width="8.7109375" bestFit="1" customWidth="1"/>
    <col min="10439" max="10439" width="10.42578125" bestFit="1" customWidth="1"/>
    <col min="10440" max="10440" width="11.5703125" bestFit="1" customWidth="1"/>
    <col min="10441" max="10441" width="11.85546875" bestFit="1" customWidth="1"/>
    <col min="10442" max="10442" width="10.42578125" bestFit="1" customWidth="1"/>
    <col min="10443" max="10443" width="10.85546875" bestFit="1" customWidth="1"/>
    <col min="10444" max="10444" width="9.140625" bestFit="1" customWidth="1"/>
    <col min="10445" max="10446" width="11.85546875" bestFit="1" customWidth="1"/>
    <col min="10688" max="10688" width="19.5703125" bestFit="1" customWidth="1"/>
    <col min="10689" max="10689" width="10.42578125" bestFit="1" customWidth="1"/>
    <col min="10690" max="10690" width="9.42578125" bestFit="1" customWidth="1"/>
    <col min="10691" max="10691" width="10.42578125" bestFit="1" customWidth="1"/>
    <col min="10692" max="10692" width="9.42578125" bestFit="1" customWidth="1"/>
    <col min="10693" max="10693" width="14.140625" customWidth="1"/>
    <col min="10694" max="10694" width="8.7109375" bestFit="1" customWidth="1"/>
    <col min="10695" max="10695" width="10.42578125" bestFit="1" customWidth="1"/>
    <col min="10696" max="10696" width="11.5703125" bestFit="1" customWidth="1"/>
    <col min="10697" max="10697" width="11.85546875" bestFit="1" customWidth="1"/>
    <col min="10698" max="10698" width="10.42578125" bestFit="1" customWidth="1"/>
    <col min="10699" max="10699" width="10.85546875" bestFit="1" customWidth="1"/>
    <col min="10700" max="10700" width="9.140625" bestFit="1" customWidth="1"/>
    <col min="10701" max="10702" width="11.85546875" bestFit="1" customWidth="1"/>
    <col min="10944" max="10944" width="19.5703125" bestFit="1" customWidth="1"/>
    <col min="10945" max="10945" width="10.42578125" bestFit="1" customWidth="1"/>
    <col min="10946" max="10946" width="9.42578125" bestFit="1" customWidth="1"/>
    <col min="10947" max="10947" width="10.42578125" bestFit="1" customWidth="1"/>
    <col min="10948" max="10948" width="9.42578125" bestFit="1" customWidth="1"/>
    <col min="10949" max="10949" width="14.140625" customWidth="1"/>
    <col min="10950" max="10950" width="8.7109375" bestFit="1" customWidth="1"/>
    <col min="10951" max="10951" width="10.42578125" bestFit="1" customWidth="1"/>
    <col min="10952" max="10952" width="11.5703125" bestFit="1" customWidth="1"/>
    <col min="10953" max="10953" width="11.85546875" bestFit="1" customWidth="1"/>
    <col min="10954" max="10954" width="10.42578125" bestFit="1" customWidth="1"/>
    <col min="10955" max="10955" width="10.85546875" bestFit="1" customWidth="1"/>
    <col min="10956" max="10956" width="9.140625" bestFit="1" customWidth="1"/>
    <col min="10957" max="10958" width="11.85546875" bestFit="1" customWidth="1"/>
    <col min="11200" max="11200" width="19.5703125" bestFit="1" customWidth="1"/>
    <col min="11201" max="11201" width="10.42578125" bestFit="1" customWidth="1"/>
    <col min="11202" max="11202" width="9.42578125" bestFit="1" customWidth="1"/>
    <col min="11203" max="11203" width="10.42578125" bestFit="1" customWidth="1"/>
    <col min="11204" max="11204" width="9.42578125" bestFit="1" customWidth="1"/>
    <col min="11205" max="11205" width="14.140625" customWidth="1"/>
    <col min="11206" max="11206" width="8.7109375" bestFit="1" customWidth="1"/>
    <col min="11207" max="11207" width="10.42578125" bestFit="1" customWidth="1"/>
    <col min="11208" max="11208" width="11.5703125" bestFit="1" customWidth="1"/>
    <col min="11209" max="11209" width="11.85546875" bestFit="1" customWidth="1"/>
    <col min="11210" max="11210" width="10.42578125" bestFit="1" customWidth="1"/>
    <col min="11211" max="11211" width="10.85546875" bestFit="1" customWidth="1"/>
    <col min="11212" max="11212" width="9.140625" bestFit="1" customWidth="1"/>
    <col min="11213" max="11214" width="11.85546875" bestFit="1" customWidth="1"/>
    <col min="11456" max="11456" width="19.5703125" bestFit="1" customWidth="1"/>
    <col min="11457" max="11457" width="10.42578125" bestFit="1" customWidth="1"/>
    <col min="11458" max="11458" width="9.42578125" bestFit="1" customWidth="1"/>
    <col min="11459" max="11459" width="10.42578125" bestFit="1" customWidth="1"/>
    <col min="11460" max="11460" width="9.42578125" bestFit="1" customWidth="1"/>
    <col min="11461" max="11461" width="14.140625" customWidth="1"/>
    <col min="11462" max="11462" width="8.7109375" bestFit="1" customWidth="1"/>
    <col min="11463" max="11463" width="10.42578125" bestFit="1" customWidth="1"/>
    <col min="11464" max="11464" width="11.5703125" bestFit="1" customWidth="1"/>
    <col min="11465" max="11465" width="11.85546875" bestFit="1" customWidth="1"/>
    <col min="11466" max="11466" width="10.42578125" bestFit="1" customWidth="1"/>
    <col min="11467" max="11467" width="10.85546875" bestFit="1" customWidth="1"/>
    <col min="11468" max="11468" width="9.140625" bestFit="1" customWidth="1"/>
    <col min="11469" max="11470" width="11.85546875" bestFit="1" customWidth="1"/>
    <col min="11712" max="11712" width="19.5703125" bestFit="1" customWidth="1"/>
    <col min="11713" max="11713" width="10.42578125" bestFit="1" customWidth="1"/>
    <col min="11714" max="11714" width="9.42578125" bestFit="1" customWidth="1"/>
    <col min="11715" max="11715" width="10.42578125" bestFit="1" customWidth="1"/>
    <col min="11716" max="11716" width="9.42578125" bestFit="1" customWidth="1"/>
    <col min="11717" max="11717" width="14.140625" customWidth="1"/>
    <col min="11718" max="11718" width="8.7109375" bestFit="1" customWidth="1"/>
    <col min="11719" max="11719" width="10.42578125" bestFit="1" customWidth="1"/>
    <col min="11720" max="11720" width="11.5703125" bestFit="1" customWidth="1"/>
    <col min="11721" max="11721" width="11.85546875" bestFit="1" customWidth="1"/>
    <col min="11722" max="11722" width="10.42578125" bestFit="1" customWidth="1"/>
    <col min="11723" max="11723" width="10.85546875" bestFit="1" customWidth="1"/>
    <col min="11724" max="11724" width="9.140625" bestFit="1" customWidth="1"/>
    <col min="11725" max="11726" width="11.85546875" bestFit="1" customWidth="1"/>
    <col min="11968" max="11968" width="19.5703125" bestFit="1" customWidth="1"/>
    <col min="11969" max="11969" width="10.42578125" bestFit="1" customWidth="1"/>
    <col min="11970" max="11970" width="9.42578125" bestFit="1" customWidth="1"/>
    <col min="11971" max="11971" width="10.42578125" bestFit="1" customWidth="1"/>
    <col min="11972" max="11972" width="9.42578125" bestFit="1" customWidth="1"/>
    <col min="11973" max="11973" width="14.140625" customWidth="1"/>
    <col min="11974" max="11974" width="8.7109375" bestFit="1" customWidth="1"/>
    <col min="11975" max="11975" width="10.42578125" bestFit="1" customWidth="1"/>
    <col min="11976" max="11976" width="11.5703125" bestFit="1" customWidth="1"/>
    <col min="11977" max="11977" width="11.85546875" bestFit="1" customWidth="1"/>
    <col min="11978" max="11978" width="10.42578125" bestFit="1" customWidth="1"/>
    <col min="11979" max="11979" width="10.85546875" bestFit="1" customWidth="1"/>
    <col min="11980" max="11980" width="9.140625" bestFit="1" customWidth="1"/>
    <col min="11981" max="11982" width="11.85546875" bestFit="1" customWidth="1"/>
    <col min="12224" max="12224" width="19.5703125" bestFit="1" customWidth="1"/>
    <col min="12225" max="12225" width="10.42578125" bestFit="1" customWidth="1"/>
    <col min="12226" max="12226" width="9.42578125" bestFit="1" customWidth="1"/>
    <col min="12227" max="12227" width="10.42578125" bestFit="1" customWidth="1"/>
    <col min="12228" max="12228" width="9.42578125" bestFit="1" customWidth="1"/>
    <col min="12229" max="12229" width="14.140625" customWidth="1"/>
    <col min="12230" max="12230" width="8.7109375" bestFit="1" customWidth="1"/>
    <col min="12231" max="12231" width="10.42578125" bestFit="1" customWidth="1"/>
    <col min="12232" max="12232" width="11.5703125" bestFit="1" customWidth="1"/>
    <col min="12233" max="12233" width="11.85546875" bestFit="1" customWidth="1"/>
    <col min="12234" max="12234" width="10.42578125" bestFit="1" customWidth="1"/>
    <col min="12235" max="12235" width="10.85546875" bestFit="1" customWidth="1"/>
    <col min="12236" max="12236" width="9.140625" bestFit="1" customWidth="1"/>
    <col min="12237" max="12238" width="11.85546875" bestFit="1" customWidth="1"/>
    <col min="12480" max="12480" width="19.5703125" bestFit="1" customWidth="1"/>
    <col min="12481" max="12481" width="10.42578125" bestFit="1" customWidth="1"/>
    <col min="12482" max="12482" width="9.42578125" bestFit="1" customWidth="1"/>
    <col min="12483" max="12483" width="10.42578125" bestFit="1" customWidth="1"/>
    <col min="12484" max="12484" width="9.42578125" bestFit="1" customWidth="1"/>
    <col min="12485" max="12485" width="14.140625" customWidth="1"/>
    <col min="12486" max="12486" width="8.7109375" bestFit="1" customWidth="1"/>
    <col min="12487" max="12487" width="10.42578125" bestFit="1" customWidth="1"/>
    <col min="12488" max="12488" width="11.5703125" bestFit="1" customWidth="1"/>
    <col min="12489" max="12489" width="11.85546875" bestFit="1" customWidth="1"/>
    <col min="12490" max="12490" width="10.42578125" bestFit="1" customWidth="1"/>
    <col min="12491" max="12491" width="10.85546875" bestFit="1" customWidth="1"/>
    <col min="12492" max="12492" width="9.140625" bestFit="1" customWidth="1"/>
    <col min="12493" max="12494" width="11.85546875" bestFit="1" customWidth="1"/>
    <col min="12736" max="12736" width="19.5703125" bestFit="1" customWidth="1"/>
    <col min="12737" max="12737" width="10.42578125" bestFit="1" customWidth="1"/>
    <col min="12738" max="12738" width="9.42578125" bestFit="1" customWidth="1"/>
    <col min="12739" max="12739" width="10.42578125" bestFit="1" customWidth="1"/>
    <col min="12740" max="12740" width="9.42578125" bestFit="1" customWidth="1"/>
    <col min="12741" max="12741" width="14.140625" customWidth="1"/>
    <col min="12742" max="12742" width="8.7109375" bestFit="1" customWidth="1"/>
    <col min="12743" max="12743" width="10.42578125" bestFit="1" customWidth="1"/>
    <col min="12744" max="12744" width="11.5703125" bestFit="1" customWidth="1"/>
    <col min="12745" max="12745" width="11.85546875" bestFit="1" customWidth="1"/>
    <col min="12746" max="12746" width="10.42578125" bestFit="1" customWidth="1"/>
    <col min="12747" max="12747" width="10.85546875" bestFit="1" customWidth="1"/>
    <col min="12748" max="12748" width="9.140625" bestFit="1" customWidth="1"/>
    <col min="12749" max="12750" width="11.85546875" bestFit="1" customWidth="1"/>
    <col min="12992" max="12992" width="19.5703125" bestFit="1" customWidth="1"/>
    <col min="12993" max="12993" width="10.42578125" bestFit="1" customWidth="1"/>
    <col min="12994" max="12994" width="9.42578125" bestFit="1" customWidth="1"/>
    <col min="12995" max="12995" width="10.42578125" bestFit="1" customWidth="1"/>
    <col min="12996" max="12996" width="9.42578125" bestFit="1" customWidth="1"/>
    <col min="12997" max="12997" width="14.140625" customWidth="1"/>
    <col min="12998" max="12998" width="8.7109375" bestFit="1" customWidth="1"/>
    <col min="12999" max="12999" width="10.42578125" bestFit="1" customWidth="1"/>
    <col min="13000" max="13000" width="11.5703125" bestFit="1" customWidth="1"/>
    <col min="13001" max="13001" width="11.85546875" bestFit="1" customWidth="1"/>
    <col min="13002" max="13002" width="10.42578125" bestFit="1" customWidth="1"/>
    <col min="13003" max="13003" width="10.85546875" bestFit="1" customWidth="1"/>
    <col min="13004" max="13004" width="9.140625" bestFit="1" customWidth="1"/>
    <col min="13005" max="13006" width="11.85546875" bestFit="1" customWidth="1"/>
    <col min="13248" max="13248" width="19.5703125" bestFit="1" customWidth="1"/>
    <col min="13249" max="13249" width="10.42578125" bestFit="1" customWidth="1"/>
    <col min="13250" max="13250" width="9.42578125" bestFit="1" customWidth="1"/>
    <col min="13251" max="13251" width="10.42578125" bestFit="1" customWidth="1"/>
    <col min="13252" max="13252" width="9.42578125" bestFit="1" customWidth="1"/>
    <col min="13253" max="13253" width="14.140625" customWidth="1"/>
    <col min="13254" max="13254" width="8.7109375" bestFit="1" customWidth="1"/>
    <col min="13255" max="13255" width="10.42578125" bestFit="1" customWidth="1"/>
    <col min="13256" max="13256" width="11.5703125" bestFit="1" customWidth="1"/>
    <col min="13257" max="13257" width="11.85546875" bestFit="1" customWidth="1"/>
    <col min="13258" max="13258" width="10.42578125" bestFit="1" customWidth="1"/>
    <col min="13259" max="13259" width="10.85546875" bestFit="1" customWidth="1"/>
    <col min="13260" max="13260" width="9.140625" bestFit="1" customWidth="1"/>
    <col min="13261" max="13262" width="11.85546875" bestFit="1" customWidth="1"/>
    <col min="13504" max="13504" width="19.5703125" bestFit="1" customWidth="1"/>
    <col min="13505" max="13505" width="10.42578125" bestFit="1" customWidth="1"/>
    <col min="13506" max="13506" width="9.42578125" bestFit="1" customWidth="1"/>
    <col min="13507" max="13507" width="10.42578125" bestFit="1" customWidth="1"/>
    <col min="13508" max="13508" width="9.42578125" bestFit="1" customWidth="1"/>
    <col min="13509" max="13509" width="14.140625" customWidth="1"/>
    <col min="13510" max="13510" width="8.7109375" bestFit="1" customWidth="1"/>
    <col min="13511" max="13511" width="10.42578125" bestFit="1" customWidth="1"/>
    <col min="13512" max="13512" width="11.5703125" bestFit="1" customWidth="1"/>
    <col min="13513" max="13513" width="11.85546875" bestFit="1" customWidth="1"/>
    <col min="13514" max="13514" width="10.42578125" bestFit="1" customWidth="1"/>
    <col min="13515" max="13515" width="10.85546875" bestFit="1" customWidth="1"/>
    <col min="13516" max="13516" width="9.140625" bestFit="1" customWidth="1"/>
    <col min="13517" max="13518" width="11.85546875" bestFit="1" customWidth="1"/>
    <col min="13760" max="13760" width="19.5703125" bestFit="1" customWidth="1"/>
    <col min="13761" max="13761" width="10.42578125" bestFit="1" customWidth="1"/>
    <col min="13762" max="13762" width="9.42578125" bestFit="1" customWidth="1"/>
    <col min="13763" max="13763" width="10.42578125" bestFit="1" customWidth="1"/>
    <col min="13764" max="13764" width="9.42578125" bestFit="1" customWidth="1"/>
    <col min="13765" max="13765" width="14.140625" customWidth="1"/>
    <col min="13766" max="13766" width="8.7109375" bestFit="1" customWidth="1"/>
    <col min="13767" max="13767" width="10.42578125" bestFit="1" customWidth="1"/>
    <col min="13768" max="13768" width="11.5703125" bestFit="1" customWidth="1"/>
    <col min="13769" max="13769" width="11.85546875" bestFit="1" customWidth="1"/>
    <col min="13770" max="13770" width="10.42578125" bestFit="1" customWidth="1"/>
    <col min="13771" max="13771" width="10.85546875" bestFit="1" customWidth="1"/>
    <col min="13772" max="13772" width="9.140625" bestFit="1" customWidth="1"/>
    <col min="13773" max="13774" width="11.85546875" bestFit="1" customWidth="1"/>
    <col min="14016" max="14016" width="19.5703125" bestFit="1" customWidth="1"/>
    <col min="14017" max="14017" width="10.42578125" bestFit="1" customWidth="1"/>
    <col min="14018" max="14018" width="9.42578125" bestFit="1" customWidth="1"/>
    <col min="14019" max="14019" width="10.42578125" bestFit="1" customWidth="1"/>
    <col min="14020" max="14020" width="9.42578125" bestFit="1" customWidth="1"/>
    <col min="14021" max="14021" width="14.140625" customWidth="1"/>
    <col min="14022" max="14022" width="8.7109375" bestFit="1" customWidth="1"/>
    <col min="14023" max="14023" width="10.42578125" bestFit="1" customWidth="1"/>
    <col min="14024" max="14024" width="11.5703125" bestFit="1" customWidth="1"/>
    <col min="14025" max="14025" width="11.85546875" bestFit="1" customWidth="1"/>
    <col min="14026" max="14026" width="10.42578125" bestFit="1" customWidth="1"/>
    <col min="14027" max="14027" width="10.85546875" bestFit="1" customWidth="1"/>
    <col min="14028" max="14028" width="9.140625" bestFit="1" customWidth="1"/>
    <col min="14029" max="14030" width="11.85546875" bestFit="1" customWidth="1"/>
    <col min="14272" max="14272" width="19.5703125" bestFit="1" customWidth="1"/>
    <col min="14273" max="14273" width="10.42578125" bestFit="1" customWidth="1"/>
    <col min="14274" max="14274" width="9.42578125" bestFit="1" customWidth="1"/>
    <col min="14275" max="14275" width="10.42578125" bestFit="1" customWidth="1"/>
    <col min="14276" max="14276" width="9.42578125" bestFit="1" customWidth="1"/>
    <col min="14277" max="14277" width="14.140625" customWidth="1"/>
    <col min="14278" max="14278" width="8.7109375" bestFit="1" customWidth="1"/>
    <col min="14279" max="14279" width="10.42578125" bestFit="1" customWidth="1"/>
    <col min="14280" max="14280" width="11.5703125" bestFit="1" customWidth="1"/>
    <col min="14281" max="14281" width="11.85546875" bestFit="1" customWidth="1"/>
    <col min="14282" max="14282" width="10.42578125" bestFit="1" customWidth="1"/>
    <col min="14283" max="14283" width="10.85546875" bestFit="1" customWidth="1"/>
    <col min="14284" max="14284" width="9.140625" bestFit="1" customWidth="1"/>
    <col min="14285" max="14286" width="11.85546875" bestFit="1" customWidth="1"/>
    <col min="14528" max="14528" width="19.5703125" bestFit="1" customWidth="1"/>
    <col min="14529" max="14529" width="10.42578125" bestFit="1" customWidth="1"/>
    <col min="14530" max="14530" width="9.42578125" bestFit="1" customWidth="1"/>
    <col min="14531" max="14531" width="10.42578125" bestFit="1" customWidth="1"/>
    <col min="14532" max="14532" width="9.42578125" bestFit="1" customWidth="1"/>
    <col min="14533" max="14533" width="14.140625" customWidth="1"/>
    <col min="14534" max="14534" width="8.7109375" bestFit="1" customWidth="1"/>
    <col min="14535" max="14535" width="10.42578125" bestFit="1" customWidth="1"/>
    <col min="14536" max="14536" width="11.5703125" bestFit="1" customWidth="1"/>
    <col min="14537" max="14537" width="11.85546875" bestFit="1" customWidth="1"/>
    <col min="14538" max="14538" width="10.42578125" bestFit="1" customWidth="1"/>
    <col min="14539" max="14539" width="10.85546875" bestFit="1" customWidth="1"/>
    <col min="14540" max="14540" width="9.140625" bestFit="1" customWidth="1"/>
    <col min="14541" max="14542" width="11.85546875" bestFit="1" customWidth="1"/>
    <col min="14784" max="14784" width="19.5703125" bestFit="1" customWidth="1"/>
    <col min="14785" max="14785" width="10.42578125" bestFit="1" customWidth="1"/>
    <col min="14786" max="14786" width="9.42578125" bestFit="1" customWidth="1"/>
    <col min="14787" max="14787" width="10.42578125" bestFit="1" customWidth="1"/>
    <col min="14788" max="14788" width="9.42578125" bestFit="1" customWidth="1"/>
    <col min="14789" max="14789" width="14.140625" customWidth="1"/>
    <col min="14790" max="14790" width="8.7109375" bestFit="1" customWidth="1"/>
    <col min="14791" max="14791" width="10.42578125" bestFit="1" customWidth="1"/>
    <col min="14792" max="14792" width="11.5703125" bestFit="1" customWidth="1"/>
    <col min="14793" max="14793" width="11.85546875" bestFit="1" customWidth="1"/>
    <col min="14794" max="14794" width="10.42578125" bestFit="1" customWidth="1"/>
    <col min="14795" max="14795" width="10.85546875" bestFit="1" customWidth="1"/>
    <col min="14796" max="14796" width="9.140625" bestFit="1" customWidth="1"/>
    <col min="14797" max="14798" width="11.85546875" bestFit="1" customWidth="1"/>
    <col min="15040" max="15040" width="19.5703125" bestFit="1" customWidth="1"/>
    <col min="15041" max="15041" width="10.42578125" bestFit="1" customWidth="1"/>
    <col min="15042" max="15042" width="9.42578125" bestFit="1" customWidth="1"/>
    <col min="15043" max="15043" width="10.42578125" bestFit="1" customWidth="1"/>
    <col min="15044" max="15044" width="9.42578125" bestFit="1" customWidth="1"/>
    <col min="15045" max="15045" width="14.140625" customWidth="1"/>
    <col min="15046" max="15046" width="8.7109375" bestFit="1" customWidth="1"/>
    <col min="15047" max="15047" width="10.42578125" bestFit="1" customWidth="1"/>
    <col min="15048" max="15048" width="11.5703125" bestFit="1" customWidth="1"/>
    <col min="15049" max="15049" width="11.85546875" bestFit="1" customWidth="1"/>
    <col min="15050" max="15050" width="10.42578125" bestFit="1" customWidth="1"/>
    <col min="15051" max="15051" width="10.85546875" bestFit="1" customWidth="1"/>
    <col min="15052" max="15052" width="9.140625" bestFit="1" customWidth="1"/>
    <col min="15053" max="15054" width="11.85546875" bestFit="1" customWidth="1"/>
    <col min="15296" max="15296" width="19.5703125" bestFit="1" customWidth="1"/>
    <col min="15297" max="15297" width="10.42578125" bestFit="1" customWidth="1"/>
    <col min="15298" max="15298" width="9.42578125" bestFit="1" customWidth="1"/>
    <col min="15299" max="15299" width="10.42578125" bestFit="1" customWidth="1"/>
    <col min="15300" max="15300" width="9.42578125" bestFit="1" customWidth="1"/>
    <col min="15301" max="15301" width="14.140625" customWidth="1"/>
    <col min="15302" max="15302" width="8.7109375" bestFit="1" customWidth="1"/>
    <col min="15303" max="15303" width="10.42578125" bestFit="1" customWidth="1"/>
    <col min="15304" max="15304" width="11.5703125" bestFit="1" customWidth="1"/>
    <col min="15305" max="15305" width="11.85546875" bestFit="1" customWidth="1"/>
    <col min="15306" max="15306" width="10.42578125" bestFit="1" customWidth="1"/>
    <col min="15307" max="15307" width="10.85546875" bestFit="1" customWidth="1"/>
    <col min="15308" max="15308" width="9.140625" bestFit="1" customWidth="1"/>
    <col min="15309" max="15310" width="11.85546875" bestFit="1" customWidth="1"/>
    <col min="15552" max="15552" width="19.5703125" bestFit="1" customWidth="1"/>
    <col min="15553" max="15553" width="10.42578125" bestFit="1" customWidth="1"/>
    <col min="15554" max="15554" width="9.42578125" bestFit="1" customWidth="1"/>
    <col min="15555" max="15555" width="10.42578125" bestFit="1" customWidth="1"/>
    <col min="15556" max="15556" width="9.42578125" bestFit="1" customWidth="1"/>
    <col min="15557" max="15557" width="14.140625" customWidth="1"/>
    <col min="15558" max="15558" width="8.7109375" bestFit="1" customWidth="1"/>
    <col min="15559" max="15559" width="10.42578125" bestFit="1" customWidth="1"/>
    <col min="15560" max="15560" width="11.5703125" bestFit="1" customWidth="1"/>
    <col min="15561" max="15561" width="11.85546875" bestFit="1" customWidth="1"/>
    <col min="15562" max="15562" width="10.42578125" bestFit="1" customWidth="1"/>
    <col min="15563" max="15563" width="10.85546875" bestFit="1" customWidth="1"/>
    <col min="15564" max="15564" width="9.140625" bestFit="1" customWidth="1"/>
    <col min="15565" max="15566" width="11.85546875" bestFit="1" customWidth="1"/>
    <col min="15808" max="15808" width="19.5703125" bestFit="1" customWidth="1"/>
    <col min="15809" max="15809" width="10.42578125" bestFit="1" customWidth="1"/>
    <col min="15810" max="15810" width="9.42578125" bestFit="1" customWidth="1"/>
    <col min="15811" max="15811" width="10.42578125" bestFit="1" customWidth="1"/>
    <col min="15812" max="15812" width="9.42578125" bestFit="1" customWidth="1"/>
    <col min="15813" max="15813" width="14.140625" customWidth="1"/>
    <col min="15814" max="15814" width="8.7109375" bestFit="1" customWidth="1"/>
    <col min="15815" max="15815" width="10.42578125" bestFit="1" customWidth="1"/>
    <col min="15816" max="15816" width="11.5703125" bestFit="1" customWidth="1"/>
    <col min="15817" max="15817" width="11.85546875" bestFit="1" customWidth="1"/>
    <col min="15818" max="15818" width="10.42578125" bestFit="1" customWidth="1"/>
    <col min="15819" max="15819" width="10.85546875" bestFit="1" customWidth="1"/>
    <col min="15820" max="15820" width="9.140625" bestFit="1" customWidth="1"/>
    <col min="15821" max="15822" width="11.85546875" bestFit="1" customWidth="1"/>
    <col min="16064" max="16064" width="19.5703125" bestFit="1" customWidth="1"/>
    <col min="16065" max="16065" width="10.42578125" bestFit="1" customWidth="1"/>
    <col min="16066" max="16066" width="9.42578125" bestFit="1" customWidth="1"/>
    <col min="16067" max="16067" width="10.42578125" bestFit="1" customWidth="1"/>
    <col min="16068" max="16068" width="9.42578125" bestFit="1" customWidth="1"/>
    <col min="16069" max="16069" width="14.140625" customWidth="1"/>
    <col min="16070" max="16070" width="8.7109375" bestFit="1" customWidth="1"/>
    <col min="16071" max="16071" width="10.42578125" bestFit="1" customWidth="1"/>
    <col min="16072" max="16072" width="11.5703125" bestFit="1" customWidth="1"/>
    <col min="16073" max="16073" width="11.85546875" bestFit="1" customWidth="1"/>
    <col min="16074" max="16074" width="10.42578125" bestFit="1" customWidth="1"/>
    <col min="16075" max="16075" width="10.85546875" bestFit="1" customWidth="1"/>
    <col min="16076" max="16076" width="9.140625" bestFit="1" customWidth="1"/>
    <col min="16077" max="16078" width="11.85546875" bestFit="1" customWidth="1"/>
  </cols>
  <sheetData>
    <row r="1" spans="1:13" ht="40.5" customHeight="1" x14ac:dyDescent="0.25"/>
    <row r="2" spans="1:13" x14ac:dyDescent="0.25">
      <c r="A2" s="3" t="s">
        <v>0</v>
      </c>
      <c r="B2" s="4" t="s">
        <v>1</v>
      </c>
      <c r="C2" s="5"/>
      <c r="D2" s="5"/>
      <c r="E2" s="5"/>
      <c r="F2" s="5"/>
      <c r="G2" s="6"/>
      <c r="H2" s="6"/>
      <c r="I2" s="6"/>
      <c r="J2" s="6"/>
      <c r="K2" s="6"/>
      <c r="L2" s="6"/>
      <c r="M2" s="6"/>
    </row>
    <row r="3" spans="1:13" x14ac:dyDescent="0.25">
      <c r="A3" s="3" t="s">
        <v>58</v>
      </c>
      <c r="B3" s="4" t="s">
        <v>59</v>
      </c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spans="1:13" s="7" customFormat="1" ht="14.25" x14ac:dyDescent="0.2">
      <c r="A4" s="3" t="s">
        <v>2</v>
      </c>
      <c r="B4" s="3" t="s">
        <v>3</v>
      </c>
      <c r="C4" s="3"/>
      <c r="F4" s="8"/>
      <c r="M4" s="9"/>
    </row>
    <row r="5" spans="1:13" s="7" customFormat="1" ht="14.25" x14ac:dyDescent="0.2">
      <c r="A5" s="3" t="s">
        <v>4</v>
      </c>
      <c r="B5" s="3" t="s">
        <v>5</v>
      </c>
      <c r="C5" s="3"/>
      <c r="F5" s="8"/>
      <c r="M5" s="9"/>
    </row>
    <row r="6" spans="1:13" s="7" customFormat="1" ht="14.25" x14ac:dyDescent="0.2">
      <c r="A6" s="3" t="s">
        <v>6</v>
      </c>
      <c r="B6" s="3" t="s">
        <v>7</v>
      </c>
      <c r="C6" s="3"/>
      <c r="F6" s="8"/>
      <c r="M6" s="9"/>
    </row>
    <row r="7" spans="1:13" s="7" customFormat="1" ht="14.25" x14ac:dyDescent="0.2">
      <c r="A7" s="3" t="s">
        <v>8</v>
      </c>
      <c r="B7" s="3" t="s">
        <v>9</v>
      </c>
      <c r="C7" s="3"/>
      <c r="F7" s="8"/>
      <c r="M7" s="9"/>
    </row>
    <row r="8" spans="1:13" s="7" customFormat="1" ht="14.25" x14ac:dyDescent="0.2">
      <c r="A8" s="3" t="s">
        <v>10</v>
      </c>
      <c r="B8" s="3" t="s">
        <v>11</v>
      </c>
      <c r="C8" s="3"/>
      <c r="F8" s="8"/>
      <c r="M8" s="9"/>
    </row>
    <row r="9" spans="1:13" ht="15.75" thickBot="1" x14ac:dyDescent="0.3"/>
    <row r="10" spans="1:13" s="16" customFormat="1" ht="15.75" thickBot="1" x14ac:dyDescent="0.3">
      <c r="A10" s="10"/>
      <c r="B10" s="44" t="s">
        <v>60</v>
      </c>
      <c r="C10" s="11"/>
      <c r="D10" s="11"/>
      <c r="E10" s="11"/>
      <c r="F10" s="12"/>
      <c r="G10" s="11"/>
      <c r="H10" s="14" t="s">
        <v>61</v>
      </c>
      <c r="I10" s="11"/>
      <c r="J10" s="11"/>
      <c r="K10" s="11"/>
      <c r="L10" s="11"/>
      <c r="M10" s="15"/>
    </row>
    <row r="11" spans="1:13" s="16" customFormat="1" x14ac:dyDescent="0.25">
      <c r="A11" s="17" t="s">
        <v>12</v>
      </c>
      <c r="B11" s="18" t="s">
        <v>13</v>
      </c>
      <c r="C11" s="13" t="s">
        <v>14</v>
      </c>
      <c r="D11" s="19" t="s">
        <v>15</v>
      </c>
      <c r="E11" s="19" t="s">
        <v>16</v>
      </c>
      <c r="F11" s="20" t="s">
        <v>17</v>
      </c>
      <c r="G11" s="19" t="s">
        <v>20</v>
      </c>
      <c r="H11" s="13" t="s">
        <v>18</v>
      </c>
      <c r="I11" s="19" t="s">
        <v>19</v>
      </c>
      <c r="J11" s="19" t="s">
        <v>21</v>
      </c>
      <c r="K11" s="13" t="s">
        <v>22</v>
      </c>
      <c r="L11" s="19" t="s">
        <v>23</v>
      </c>
      <c r="M11" s="18" t="s">
        <v>24</v>
      </c>
    </row>
    <row r="12" spans="1:13" s="16" customFormat="1" x14ac:dyDescent="0.25">
      <c r="A12" s="21"/>
      <c r="B12" s="22" t="s">
        <v>25</v>
      </c>
      <c r="C12" s="23" t="s">
        <v>25</v>
      </c>
      <c r="D12" s="17" t="s">
        <v>25</v>
      </c>
      <c r="E12" s="17" t="s">
        <v>25</v>
      </c>
      <c r="F12" s="24" t="s">
        <v>26</v>
      </c>
      <c r="G12" s="17" t="s">
        <v>27</v>
      </c>
      <c r="H12" s="23" t="s">
        <v>25</v>
      </c>
      <c r="I12" s="17" t="s">
        <v>27</v>
      </c>
      <c r="J12" s="17" t="s">
        <v>28</v>
      </c>
      <c r="K12" s="23" t="s">
        <v>29</v>
      </c>
      <c r="L12" s="17" t="s">
        <v>29</v>
      </c>
      <c r="M12" s="22" t="s">
        <v>29</v>
      </c>
    </row>
    <row r="13" spans="1:13" s="29" customFormat="1" ht="15.75" thickBot="1" x14ac:dyDescent="0.3">
      <c r="A13" s="25" t="s">
        <v>30</v>
      </c>
      <c r="B13" s="26" t="s">
        <v>31</v>
      </c>
      <c r="C13" s="27" t="s">
        <v>32</v>
      </c>
      <c r="D13" s="25" t="s">
        <v>33</v>
      </c>
      <c r="E13" s="25" t="s">
        <v>34</v>
      </c>
      <c r="F13" s="28" t="s">
        <v>35</v>
      </c>
      <c r="G13" s="25" t="s">
        <v>38</v>
      </c>
      <c r="H13" s="27" t="s">
        <v>36</v>
      </c>
      <c r="I13" s="25" t="s">
        <v>37</v>
      </c>
      <c r="J13" s="25" t="s">
        <v>39</v>
      </c>
      <c r="K13" s="27" t="s">
        <v>40</v>
      </c>
      <c r="L13" s="25" t="s">
        <v>41</v>
      </c>
      <c r="M13" s="26" t="s">
        <v>42</v>
      </c>
    </row>
    <row r="14" spans="1:13" s="32" customFormat="1" ht="12" x14ac:dyDescent="0.2">
      <c r="A14" s="45">
        <v>41000</v>
      </c>
      <c r="B14" s="152">
        <v>97.696014000000005</v>
      </c>
      <c r="C14" s="152">
        <v>0.680844</v>
      </c>
      <c r="D14" s="152">
        <v>0.29738799999999999</v>
      </c>
      <c r="E14" s="152">
        <v>1.2212229999999999</v>
      </c>
      <c r="F14" s="156">
        <v>20.157254999999999</v>
      </c>
      <c r="G14" s="152">
        <v>37.493895351600003</v>
      </c>
      <c r="H14" s="124">
        <v>3.3549999999999999E-3</v>
      </c>
      <c r="I14" s="152">
        <v>49.639656824400006</v>
      </c>
      <c r="J14" s="124">
        <v>218.8335279045512</v>
      </c>
      <c r="K14" s="124">
        <v>33.478698999999999</v>
      </c>
      <c r="L14" s="124">
        <v>9.2420000000000002E-3</v>
      </c>
      <c r="M14" s="154" t="s">
        <v>43</v>
      </c>
    </row>
    <row r="15" spans="1:13" s="32" customFormat="1" ht="12" x14ac:dyDescent="0.2">
      <c r="A15" s="30">
        <v>41001</v>
      </c>
      <c r="B15" s="152">
        <v>97.773101999999994</v>
      </c>
      <c r="C15" s="152">
        <v>0.62703799999999998</v>
      </c>
      <c r="D15" s="152">
        <v>0.29552499999999998</v>
      </c>
      <c r="E15" s="152">
        <v>1.2112210000000001</v>
      </c>
      <c r="F15" s="156">
        <v>20.507142999999999</v>
      </c>
      <c r="G15" s="152">
        <v>37.473704998800002</v>
      </c>
      <c r="H15" s="124">
        <v>3.29E-3</v>
      </c>
      <c r="I15" s="152">
        <v>49.621834073400002</v>
      </c>
      <c r="J15" s="124">
        <v>218.74860863663437</v>
      </c>
      <c r="K15" s="124">
        <v>35.081432</v>
      </c>
      <c r="L15" s="124">
        <v>4.8461399999999996E-3</v>
      </c>
      <c r="M15" s="154" t="s">
        <v>43</v>
      </c>
    </row>
    <row r="16" spans="1:13" s="32" customFormat="1" ht="12" x14ac:dyDescent="0.2">
      <c r="A16" s="30">
        <v>41002</v>
      </c>
      <c r="B16" s="152">
        <v>97.824378999999993</v>
      </c>
      <c r="C16" s="152">
        <v>0.67308800000000002</v>
      </c>
      <c r="D16" s="152">
        <v>0.32278600000000002</v>
      </c>
      <c r="E16" s="152">
        <v>1.0841479999999999</v>
      </c>
      <c r="F16" s="156">
        <v>22.778717</v>
      </c>
      <c r="G16" s="152">
        <v>37.527682323000001</v>
      </c>
      <c r="H16" s="124">
        <v>3.2390000000000001E-3</v>
      </c>
      <c r="I16" s="152">
        <v>49.816349758200005</v>
      </c>
      <c r="J16" s="124">
        <v>218.84081719536607</v>
      </c>
      <c r="K16" s="124">
        <v>34.723171000000001</v>
      </c>
      <c r="L16" s="124">
        <v>5.5955200000000005E-3</v>
      </c>
      <c r="M16" s="154" t="s">
        <v>43</v>
      </c>
    </row>
    <row r="17" spans="1:13" s="32" customFormat="1" ht="12" x14ac:dyDescent="0.2">
      <c r="A17" s="30">
        <v>41003</v>
      </c>
      <c r="B17" s="152">
        <v>97.840378000000001</v>
      </c>
      <c r="C17" s="152">
        <v>0.71083600000000002</v>
      </c>
      <c r="D17" s="152">
        <v>0.32510699999999998</v>
      </c>
      <c r="E17" s="152">
        <v>1.034864</v>
      </c>
      <c r="F17" s="156">
        <v>23.001000999999999</v>
      </c>
      <c r="G17" s="152">
        <v>37.5511227378</v>
      </c>
      <c r="H17" s="124">
        <v>3.3509999999999998E-3</v>
      </c>
      <c r="I17" s="152">
        <v>49.790126280600006</v>
      </c>
      <c r="J17" s="124">
        <v>218.82257114253844</v>
      </c>
      <c r="K17" s="124">
        <v>33.890450000000001</v>
      </c>
      <c r="L17" s="124">
        <v>4.4756200000000005E-3</v>
      </c>
      <c r="M17" s="154" t="s">
        <v>43</v>
      </c>
    </row>
    <row r="18" spans="1:13" s="32" customFormat="1" ht="12" x14ac:dyDescent="0.2">
      <c r="A18" s="30">
        <v>41004</v>
      </c>
      <c r="B18" s="152">
        <v>97.707213999999993</v>
      </c>
      <c r="C18" s="152">
        <v>0.73531800000000003</v>
      </c>
      <c r="D18" s="152">
        <v>0.317689</v>
      </c>
      <c r="E18" s="152">
        <v>1.1127199999999999</v>
      </c>
      <c r="F18" s="156">
        <v>21.862929999999999</v>
      </c>
      <c r="G18" s="152">
        <v>37.558946026200005</v>
      </c>
      <c r="H18" s="124">
        <v>3.3790000000000001E-3</v>
      </c>
      <c r="I18" s="152">
        <v>49.845864318000004</v>
      </c>
      <c r="J18" s="124">
        <v>221.21021379385442</v>
      </c>
      <c r="K18" s="124">
        <v>34.763111000000002</v>
      </c>
      <c r="L18" s="124">
        <v>4.6046100000000003E-3</v>
      </c>
      <c r="M18" s="154" t="s">
        <v>43</v>
      </c>
    </row>
    <row r="19" spans="1:13" s="32" customFormat="1" ht="12" x14ac:dyDescent="0.2">
      <c r="A19" s="30">
        <v>41005</v>
      </c>
      <c r="B19" s="152">
        <v>97.213898</v>
      </c>
      <c r="C19" s="152">
        <v>1.005215</v>
      </c>
      <c r="D19" s="152">
        <v>0.32406400000000002</v>
      </c>
      <c r="E19" s="152">
        <v>1.129607</v>
      </c>
      <c r="F19" s="156">
        <v>19.656479000000001</v>
      </c>
      <c r="G19" s="152">
        <v>37.768512969</v>
      </c>
      <c r="H19" s="124">
        <v>3.4169999999999999E-3</v>
      </c>
      <c r="I19" s="152">
        <v>49.841972658000003</v>
      </c>
      <c r="J19" s="124">
        <v>223.98844383734476</v>
      </c>
      <c r="K19" s="124">
        <v>34.174160000000001</v>
      </c>
      <c r="L19" s="124">
        <v>4.9910100000000006E-3</v>
      </c>
      <c r="M19" s="154" t="s">
        <v>43</v>
      </c>
    </row>
    <row r="20" spans="1:13" s="32" customFormat="1" ht="12" x14ac:dyDescent="0.2">
      <c r="A20" s="30">
        <v>41006</v>
      </c>
      <c r="B20" s="152">
        <v>97.719832999999994</v>
      </c>
      <c r="C20" s="152">
        <v>0.66303199999999995</v>
      </c>
      <c r="D20" s="152">
        <v>0.325739</v>
      </c>
      <c r="E20" s="152">
        <v>1.180237</v>
      </c>
      <c r="F20" s="156">
        <v>21.204515000000001</v>
      </c>
      <c r="G20" s="152">
        <v>37.498967131200004</v>
      </c>
      <c r="H20" s="124">
        <v>3.2060000000000001E-3</v>
      </c>
      <c r="I20" s="152">
        <v>49.706035922400005</v>
      </c>
      <c r="J20" s="124">
        <v>220.61461048449479</v>
      </c>
      <c r="K20" s="124">
        <v>33.516396</v>
      </c>
      <c r="L20" s="124">
        <v>4.7960700000000004E-3</v>
      </c>
      <c r="M20" s="154" t="s">
        <v>43</v>
      </c>
    </row>
    <row r="21" spans="1:13" s="32" customFormat="1" ht="12" x14ac:dyDescent="0.2">
      <c r="A21" s="30">
        <v>41007</v>
      </c>
      <c r="B21" s="152">
        <v>97.591376999999994</v>
      </c>
      <c r="C21" s="152">
        <v>0.75744400000000001</v>
      </c>
      <c r="D21" s="152">
        <v>0.322685</v>
      </c>
      <c r="E21" s="152">
        <v>1.1789529999999999</v>
      </c>
      <c r="F21" s="156">
        <v>24.081669000000002</v>
      </c>
      <c r="G21" s="152">
        <v>37.553902645200004</v>
      </c>
      <c r="H21" s="124">
        <v>3.1640000000000001E-3</v>
      </c>
      <c r="I21" s="152">
        <v>49.820948227800002</v>
      </c>
      <c r="J21" s="124">
        <v>221.72130509060563</v>
      </c>
      <c r="K21" s="124">
        <v>32.251255</v>
      </c>
      <c r="L21" s="124">
        <v>4.6594999999999996E-3</v>
      </c>
      <c r="M21" s="154" t="s">
        <v>43</v>
      </c>
    </row>
    <row r="22" spans="1:13" s="32" customFormat="1" ht="12" x14ac:dyDescent="0.2">
      <c r="A22" s="30">
        <v>41008</v>
      </c>
      <c r="B22" s="152">
        <v>97.319266999999996</v>
      </c>
      <c r="C22" s="152">
        <v>1.0233989999999999</v>
      </c>
      <c r="D22" s="152">
        <v>0.28549600000000003</v>
      </c>
      <c r="E22" s="152">
        <v>1.087189</v>
      </c>
      <c r="F22" s="156">
        <v>25.044160999999999</v>
      </c>
      <c r="G22" s="152">
        <v>37.7636820516</v>
      </c>
      <c r="H22" s="124">
        <v>3.0360000000000001E-3</v>
      </c>
      <c r="I22" s="152">
        <v>49.881823256400004</v>
      </c>
      <c r="J22" s="124">
        <v>220.54532626972235</v>
      </c>
      <c r="K22" s="124">
        <v>31.504086999999998</v>
      </c>
      <c r="L22" s="124">
        <v>4.4329399999999998E-3</v>
      </c>
      <c r="M22" s="154" t="s">
        <v>43</v>
      </c>
    </row>
    <row r="23" spans="1:13" s="32" customFormat="1" ht="12" x14ac:dyDescent="0.2">
      <c r="A23" s="30">
        <v>41009</v>
      </c>
      <c r="B23" s="152">
        <v>97.976249999999993</v>
      </c>
      <c r="C23" s="152">
        <v>0.51636099999999996</v>
      </c>
      <c r="D23" s="152">
        <v>0.27612300000000001</v>
      </c>
      <c r="E23" s="152">
        <v>1.1514679999999999</v>
      </c>
      <c r="F23" s="156">
        <v>24.230740000000001</v>
      </c>
      <c r="G23" s="152">
        <v>37.463766540599998</v>
      </c>
      <c r="H23" s="124">
        <v>2.9369999999999999E-3</v>
      </c>
      <c r="I23" s="152">
        <v>49.608962145</v>
      </c>
      <c r="J23" s="124">
        <v>218.60725059266932</v>
      </c>
      <c r="K23" s="124">
        <v>33.452376999999998</v>
      </c>
      <c r="L23" s="124">
        <v>4.0967E-3</v>
      </c>
      <c r="M23" s="154" t="s">
        <v>43</v>
      </c>
    </row>
    <row r="24" spans="1:13" s="32" customFormat="1" ht="12" x14ac:dyDescent="0.2">
      <c r="A24" s="30">
        <v>41010</v>
      </c>
      <c r="B24" s="152">
        <v>97.867348000000007</v>
      </c>
      <c r="C24" s="152">
        <v>0.54198400000000002</v>
      </c>
      <c r="D24" s="152">
        <v>0.26920300000000003</v>
      </c>
      <c r="E24" s="152">
        <v>1.2336149999999999</v>
      </c>
      <c r="F24" s="156">
        <v>19.624323</v>
      </c>
      <c r="G24" s="152">
        <v>37.4476129962</v>
      </c>
      <c r="H24" s="124">
        <v>3.6419999999999998E-3</v>
      </c>
      <c r="I24" s="152">
        <v>49.648146954000005</v>
      </c>
      <c r="J24" s="124">
        <v>220.56838925590554</v>
      </c>
      <c r="K24" s="124">
        <v>33.897415000000002</v>
      </c>
      <c r="L24" s="124">
        <v>4.2711399999999997E-3</v>
      </c>
      <c r="M24" s="154" t="s">
        <v>43</v>
      </c>
    </row>
    <row r="25" spans="1:13" s="32" customFormat="1" ht="12" x14ac:dyDescent="0.2">
      <c r="A25" s="30">
        <v>41011</v>
      </c>
      <c r="B25" s="152">
        <v>96.681815999999998</v>
      </c>
      <c r="C25" s="152">
        <v>1.3923190000000001</v>
      </c>
      <c r="D25" s="152">
        <v>0.75761900000000004</v>
      </c>
      <c r="E25" s="152">
        <v>0.92403599999999997</v>
      </c>
      <c r="F25" s="156">
        <v>20.773758000000001</v>
      </c>
      <c r="G25" s="152">
        <v>37.7329999938</v>
      </c>
      <c r="H25" s="124">
        <v>6.5779999999999996E-3</v>
      </c>
      <c r="I25" s="152">
        <v>49.773029271600002</v>
      </c>
      <c r="J25" s="124">
        <v>225.1804209853411</v>
      </c>
      <c r="K25" s="124">
        <v>32.249583999999999</v>
      </c>
      <c r="L25" s="124">
        <v>4.21895E-3</v>
      </c>
      <c r="M25" s="154" t="s">
        <v>43</v>
      </c>
    </row>
    <row r="26" spans="1:13" s="32" customFormat="1" ht="12" x14ac:dyDescent="0.2">
      <c r="A26" s="30">
        <v>41012</v>
      </c>
      <c r="B26" s="152">
        <v>96.802482999999995</v>
      </c>
      <c r="C26" s="152">
        <v>1.298745</v>
      </c>
      <c r="D26" s="152">
        <v>0.67900099999999997</v>
      </c>
      <c r="E26" s="152">
        <v>0.97344399999999998</v>
      </c>
      <c r="F26" s="156">
        <v>18.496659999999999</v>
      </c>
      <c r="G26" s="152">
        <v>37.718049708600006</v>
      </c>
      <c r="H26" s="124">
        <v>4.2160000000000001E-3</v>
      </c>
      <c r="I26" s="152">
        <v>49.718490286200002</v>
      </c>
      <c r="J26" s="124">
        <v>223.58270716950273</v>
      </c>
      <c r="K26" s="124">
        <v>36.246746000000002</v>
      </c>
      <c r="L26" s="124">
        <v>4.1709600000000005E-3</v>
      </c>
      <c r="M26" s="154" t="s">
        <v>43</v>
      </c>
    </row>
    <row r="27" spans="1:13" s="32" customFormat="1" ht="12" x14ac:dyDescent="0.2">
      <c r="A27" s="30">
        <v>41013</v>
      </c>
      <c r="B27" s="152">
        <v>97.874015999999997</v>
      </c>
      <c r="C27" s="152">
        <v>0.56927700000000003</v>
      </c>
      <c r="D27" s="152">
        <v>0.27748899999999999</v>
      </c>
      <c r="E27" s="152">
        <v>1.1810940000000001</v>
      </c>
      <c r="F27" s="156">
        <v>16.137533000000001</v>
      </c>
      <c r="G27" s="152">
        <v>37.479895893600002</v>
      </c>
      <c r="H27" s="124">
        <v>3.1679999999999998E-3</v>
      </c>
      <c r="I27" s="152">
        <v>49.680670713600009</v>
      </c>
      <c r="J27" s="124">
        <v>219.40943288069175</v>
      </c>
      <c r="K27" s="124">
        <v>37.047131</v>
      </c>
      <c r="L27" s="124">
        <v>4.2619900000000002E-3</v>
      </c>
      <c r="M27" s="154" t="s">
        <v>43</v>
      </c>
    </row>
    <row r="28" spans="1:13" s="32" customFormat="1" ht="12" x14ac:dyDescent="0.2">
      <c r="A28" s="30">
        <v>41014</v>
      </c>
      <c r="B28" s="152">
        <v>97.878624000000002</v>
      </c>
      <c r="C28" s="152">
        <v>0.55212799999999995</v>
      </c>
      <c r="D28" s="152">
        <v>0.26173600000000002</v>
      </c>
      <c r="E28" s="152">
        <v>1.213954</v>
      </c>
      <c r="F28" s="156">
        <v>19.854728999999999</v>
      </c>
      <c r="G28" s="152">
        <v>37.464264042000003</v>
      </c>
      <c r="H28" s="124">
        <v>2.9390000000000002E-3</v>
      </c>
      <c r="I28" s="152">
        <v>49.728782149200001</v>
      </c>
      <c r="J28" s="124">
        <v>219.86096501039961</v>
      </c>
      <c r="K28" s="124">
        <v>36.043568</v>
      </c>
      <c r="L28" s="124">
        <v>4.1347299999999997E-3</v>
      </c>
      <c r="M28" s="154" t="s">
        <v>43</v>
      </c>
    </row>
    <row r="29" spans="1:13" s="32" customFormat="1" ht="12" x14ac:dyDescent="0.2">
      <c r="A29" s="30">
        <v>41015</v>
      </c>
      <c r="B29" s="152">
        <v>97.845778999999993</v>
      </c>
      <c r="C29" s="152">
        <v>0.56832899999999997</v>
      </c>
      <c r="D29" s="152">
        <v>0.25028800000000001</v>
      </c>
      <c r="E29" s="152">
        <v>1.2278849999999999</v>
      </c>
      <c r="F29" s="156">
        <v>23.22756</v>
      </c>
      <c r="G29" s="152">
        <v>37.478416011</v>
      </c>
      <c r="H29" s="124">
        <v>2.8050000000000002E-3</v>
      </c>
      <c r="I29" s="152">
        <v>49.682764847400001</v>
      </c>
      <c r="J29" s="124">
        <v>220.39363423523204</v>
      </c>
      <c r="K29" s="124">
        <v>35.865009000000001</v>
      </c>
      <c r="L29" s="124">
        <v>3.7216900000000002E-3</v>
      </c>
      <c r="M29" s="154" t="s">
        <v>43</v>
      </c>
    </row>
    <row r="30" spans="1:13" s="32" customFormat="1" ht="12" x14ac:dyDescent="0.2">
      <c r="A30" s="30">
        <v>41016</v>
      </c>
      <c r="B30" s="152">
        <v>97.890038000000004</v>
      </c>
      <c r="C30" s="152">
        <v>0.54457100000000003</v>
      </c>
      <c r="D30" s="152">
        <v>0.26847500000000002</v>
      </c>
      <c r="E30" s="152">
        <v>1.1947000000000001</v>
      </c>
      <c r="F30" s="156">
        <v>26.509384000000001</v>
      </c>
      <c r="G30" s="152">
        <v>37.472345021400002</v>
      </c>
      <c r="H30" s="124">
        <v>2.8340000000000001E-3</v>
      </c>
      <c r="I30" s="152">
        <v>49.722297802200004</v>
      </c>
      <c r="J30" s="124">
        <v>219.50775966545663</v>
      </c>
      <c r="K30" s="124">
        <v>35.036816000000002</v>
      </c>
      <c r="L30" s="124">
        <v>3.36989E-3</v>
      </c>
      <c r="M30" s="154" t="s">
        <v>43</v>
      </c>
    </row>
    <row r="31" spans="1:13" s="32" customFormat="1" ht="12" x14ac:dyDescent="0.2">
      <c r="A31" s="30">
        <v>41017</v>
      </c>
      <c r="B31" s="152">
        <v>97.877167</v>
      </c>
      <c r="C31" s="152">
        <v>0.52563800000000005</v>
      </c>
      <c r="D31" s="152">
        <v>0.262376</v>
      </c>
      <c r="E31" s="152">
        <v>1.2368729999999999</v>
      </c>
      <c r="F31" s="156">
        <v>27.200524999999999</v>
      </c>
      <c r="G31" s="152">
        <v>37.450590642000002</v>
      </c>
      <c r="H31" s="124">
        <v>2.8029999999999999E-3</v>
      </c>
      <c r="I31" s="152">
        <v>49.690476644999997</v>
      </c>
      <c r="J31" s="124">
        <v>219.41373976329763</v>
      </c>
      <c r="K31" s="124">
        <v>33.092609000000003</v>
      </c>
      <c r="L31" s="124">
        <v>3.6609999999999998E-3</v>
      </c>
      <c r="M31" s="154" t="s">
        <v>43</v>
      </c>
    </row>
    <row r="32" spans="1:13" s="32" customFormat="1" ht="12" x14ac:dyDescent="0.2">
      <c r="A32" s="30">
        <v>41018</v>
      </c>
      <c r="B32" s="152">
        <v>97.861839000000003</v>
      </c>
      <c r="C32" s="152">
        <v>0.54725199999999996</v>
      </c>
      <c r="D32" s="152">
        <v>0.26616800000000002</v>
      </c>
      <c r="E32" s="152">
        <v>1.221678</v>
      </c>
      <c r="F32" s="156">
        <v>27.628095999999999</v>
      </c>
      <c r="G32" s="152">
        <v>37.464958230000001</v>
      </c>
      <c r="H32" s="124">
        <v>2.8310000000000002E-3</v>
      </c>
      <c r="I32" s="152">
        <v>49.691916559200003</v>
      </c>
      <c r="J32" s="124">
        <v>220.04918410152254</v>
      </c>
      <c r="K32" s="124">
        <v>33.365352999999999</v>
      </c>
      <c r="L32" s="124">
        <v>3.5399199999999998E-3</v>
      </c>
      <c r="M32" s="154" t="s">
        <v>43</v>
      </c>
    </row>
    <row r="33" spans="1:13" s="32" customFormat="1" ht="12" x14ac:dyDescent="0.2">
      <c r="A33" s="30">
        <v>41019</v>
      </c>
      <c r="B33" s="152">
        <v>97.733245999999994</v>
      </c>
      <c r="C33" s="152">
        <v>0.65283400000000003</v>
      </c>
      <c r="D33" s="152">
        <v>0.273928</v>
      </c>
      <c r="E33" s="152">
        <v>1.2081630000000001</v>
      </c>
      <c r="F33" s="156">
        <v>29.988717999999999</v>
      </c>
      <c r="G33" s="152">
        <v>37.517623959600002</v>
      </c>
      <c r="H33" s="124">
        <v>2.8340000000000001E-3</v>
      </c>
      <c r="I33" s="152">
        <v>49.693200807000004</v>
      </c>
      <c r="J33" s="124">
        <v>221.09214235909965</v>
      </c>
      <c r="K33" s="124">
        <v>33.376151999999998</v>
      </c>
      <c r="L33" s="124">
        <v>3.3454999999999999E-3</v>
      </c>
      <c r="M33" s="154" t="s">
        <v>43</v>
      </c>
    </row>
    <row r="34" spans="1:13" s="32" customFormat="1" ht="12" x14ac:dyDescent="0.2">
      <c r="A34" s="30">
        <v>41020</v>
      </c>
      <c r="B34" s="152">
        <v>97.594802999999999</v>
      </c>
      <c r="C34" s="152">
        <v>0.76798699999999998</v>
      </c>
      <c r="D34" s="152">
        <v>0.34604800000000002</v>
      </c>
      <c r="E34" s="152">
        <v>1.16038</v>
      </c>
      <c r="F34" s="156">
        <v>31.884236999999999</v>
      </c>
      <c r="G34" s="152">
        <v>37.539466690200001</v>
      </c>
      <c r="H34" s="124">
        <v>3.212E-3</v>
      </c>
      <c r="I34" s="152">
        <v>49.706942574000003</v>
      </c>
      <c r="J34" s="124">
        <v>220.54827808281965</v>
      </c>
      <c r="K34" s="124">
        <v>33.262146000000001</v>
      </c>
      <c r="L34" s="124">
        <v>3.5288799999999999E-3</v>
      </c>
      <c r="M34" s="154" t="s">
        <v>43</v>
      </c>
    </row>
    <row r="35" spans="1:13" s="32" customFormat="1" ht="12" x14ac:dyDescent="0.2">
      <c r="A35" s="30">
        <v>41021</v>
      </c>
      <c r="B35" s="152">
        <v>97.859893999999997</v>
      </c>
      <c r="C35" s="152">
        <v>0.58773699999999995</v>
      </c>
      <c r="D35" s="152">
        <v>0.26287500000000003</v>
      </c>
      <c r="E35" s="152">
        <v>1.1954450000000001</v>
      </c>
      <c r="F35" s="156">
        <v>30.698716999999998</v>
      </c>
      <c r="G35" s="152">
        <v>37.480666863000003</v>
      </c>
      <c r="H35" s="124">
        <v>2.797E-3</v>
      </c>
      <c r="I35" s="152">
        <v>49.687034103599999</v>
      </c>
      <c r="J35" s="124">
        <v>219.07930214860514</v>
      </c>
      <c r="K35" s="124">
        <v>34.415973999999999</v>
      </c>
      <c r="L35" s="124">
        <v>3.5700700000000003E-3</v>
      </c>
      <c r="M35" s="154" t="s">
        <v>43</v>
      </c>
    </row>
    <row r="36" spans="1:13" s="32" customFormat="1" ht="12" x14ac:dyDescent="0.2">
      <c r="A36" s="30">
        <v>41022</v>
      </c>
      <c r="B36" s="152">
        <v>97.822104999999993</v>
      </c>
      <c r="C36" s="152">
        <v>0.61099499999999995</v>
      </c>
      <c r="D36" s="152">
        <v>0.26447700000000002</v>
      </c>
      <c r="E36" s="152">
        <v>1.2043219999999999</v>
      </c>
      <c r="F36" s="156">
        <v>25.606225999999999</v>
      </c>
      <c r="G36" s="152">
        <v>37.486119394200003</v>
      </c>
      <c r="H36" s="124">
        <v>2.7829999999999999E-3</v>
      </c>
      <c r="I36" s="152">
        <v>49.623399151800008</v>
      </c>
      <c r="J36" s="124">
        <v>219.91551699832931</v>
      </c>
      <c r="K36" s="124">
        <v>35.186317000000003</v>
      </c>
      <c r="L36" s="124">
        <v>5.9791099999999993E-3</v>
      </c>
      <c r="M36" s="154" t="s">
        <v>43</v>
      </c>
    </row>
    <row r="37" spans="1:13" s="32" customFormat="1" ht="12" x14ac:dyDescent="0.2">
      <c r="A37" s="30">
        <v>41023</v>
      </c>
      <c r="B37" s="152">
        <v>97.869811999999996</v>
      </c>
      <c r="C37" s="152">
        <v>0.55207399999999995</v>
      </c>
      <c r="D37" s="152">
        <v>0.27803099999999997</v>
      </c>
      <c r="E37" s="152">
        <v>1.208477</v>
      </c>
      <c r="F37" s="156">
        <v>28.177852999999999</v>
      </c>
      <c r="G37" s="152">
        <v>37.458643222800006</v>
      </c>
      <c r="H37" s="124">
        <v>2.872E-3</v>
      </c>
      <c r="I37" s="152">
        <v>49.687362265200001</v>
      </c>
      <c r="J37" s="124">
        <v>219.48263490297921</v>
      </c>
      <c r="K37" s="124">
        <v>37.681156000000001</v>
      </c>
      <c r="L37" s="124">
        <v>5.5629900000000003E-3</v>
      </c>
      <c r="M37" s="154" t="s">
        <v>43</v>
      </c>
    </row>
    <row r="38" spans="1:13" s="32" customFormat="1" ht="12" x14ac:dyDescent="0.2">
      <c r="A38" s="30">
        <v>41024</v>
      </c>
      <c r="B38" s="152">
        <v>97.848099000000005</v>
      </c>
      <c r="C38" s="152">
        <v>0.54796999999999996</v>
      </c>
      <c r="D38" s="152">
        <v>0.27220299999999997</v>
      </c>
      <c r="E38" s="152">
        <v>1.2378070000000001</v>
      </c>
      <c r="F38" s="156">
        <v>27.708341999999998</v>
      </c>
      <c r="G38" s="152">
        <v>37.450361349600001</v>
      </c>
      <c r="H38" s="124">
        <v>2.8210000000000002E-3</v>
      </c>
      <c r="I38" s="152">
        <v>49.638934237800001</v>
      </c>
      <c r="J38" s="124">
        <v>219.80910939299713</v>
      </c>
      <c r="K38" s="124">
        <v>38.788108999999999</v>
      </c>
      <c r="L38" s="124">
        <v>5.5389499999999999E-3</v>
      </c>
      <c r="M38" s="154" t="s">
        <v>43</v>
      </c>
    </row>
    <row r="39" spans="1:13" s="32" customFormat="1" ht="12" x14ac:dyDescent="0.2">
      <c r="A39" s="30">
        <v>41025</v>
      </c>
      <c r="B39" s="152">
        <v>97.792664000000002</v>
      </c>
      <c r="C39" s="152">
        <v>0.58760000000000001</v>
      </c>
      <c r="D39" s="152">
        <v>0.27304200000000001</v>
      </c>
      <c r="E39" s="152">
        <v>1.2500899999999999</v>
      </c>
      <c r="F39" s="156">
        <v>23.735866999999999</v>
      </c>
      <c r="G39" s="152">
        <v>37.459313219400002</v>
      </c>
      <c r="H39" s="124">
        <v>2.9099999999999998E-3</v>
      </c>
      <c r="I39" s="152">
        <v>49.667373858000005</v>
      </c>
      <c r="J39" s="124">
        <v>219.82522357406117</v>
      </c>
      <c r="K39" s="124">
        <v>40.061905000000003</v>
      </c>
      <c r="L39" s="124">
        <v>6.0667400000000002E-3</v>
      </c>
      <c r="M39" s="154" t="s">
        <v>43</v>
      </c>
    </row>
    <row r="40" spans="1:13" s="32" customFormat="1" ht="12" x14ac:dyDescent="0.2">
      <c r="A40" s="30">
        <v>41026</v>
      </c>
      <c r="B40" s="152">
        <v>97.494597999999996</v>
      </c>
      <c r="C40" s="152">
        <v>0.80563899999999999</v>
      </c>
      <c r="D40" s="152">
        <v>0.30293599999999998</v>
      </c>
      <c r="E40" s="152">
        <v>1.251366</v>
      </c>
      <c r="F40" s="156">
        <v>24.777380000000001</v>
      </c>
      <c r="G40" s="152">
        <v>37.541288407800003</v>
      </c>
      <c r="H40" s="124">
        <v>3.4420000000000002E-3</v>
      </c>
      <c r="I40" s="152">
        <v>49.71042192840001</v>
      </c>
      <c r="J40" s="124">
        <v>219.83877051026315</v>
      </c>
      <c r="K40" s="124">
        <v>39.738258000000002</v>
      </c>
      <c r="L40" s="124">
        <v>6.1157099999999999E-3</v>
      </c>
      <c r="M40" s="154" t="s">
        <v>43</v>
      </c>
    </row>
    <row r="41" spans="1:13" s="32" customFormat="1" ht="12" x14ac:dyDescent="0.2">
      <c r="A41" s="30">
        <v>41027</v>
      </c>
      <c r="B41" s="152">
        <v>97.719748999999993</v>
      </c>
      <c r="C41" s="152">
        <v>0.68896199999999996</v>
      </c>
      <c r="D41" s="152">
        <v>0.342837</v>
      </c>
      <c r="E41" s="152">
        <v>1.1506719999999999</v>
      </c>
      <c r="F41" s="156">
        <v>27.737219</v>
      </c>
      <c r="G41" s="152">
        <v>37.4997286344</v>
      </c>
      <c r="H41" s="124">
        <v>3.5669999999999999E-3</v>
      </c>
      <c r="I41" s="152">
        <v>49.732424532600007</v>
      </c>
      <c r="J41" s="124">
        <v>218.27818216437453</v>
      </c>
      <c r="K41" s="124">
        <v>39.014674999999997</v>
      </c>
      <c r="L41" s="124">
        <v>1.6448E-4</v>
      </c>
      <c r="M41" s="154" t="s">
        <v>43</v>
      </c>
    </row>
    <row r="42" spans="1:13" s="32" customFormat="1" ht="12" x14ac:dyDescent="0.2">
      <c r="A42" s="30">
        <v>41028</v>
      </c>
      <c r="B42" s="152">
        <v>97.844718999999998</v>
      </c>
      <c r="C42" s="152">
        <v>0.62285000000000001</v>
      </c>
      <c r="D42" s="152">
        <v>0.31064000000000003</v>
      </c>
      <c r="E42" s="152">
        <v>1.116503</v>
      </c>
      <c r="F42" s="156">
        <v>26.561779000000001</v>
      </c>
      <c r="G42" s="152">
        <v>37.511287916400008</v>
      </c>
      <c r="H42" s="124">
        <v>2.96E-3</v>
      </c>
      <c r="I42" s="152">
        <v>49.718346189600005</v>
      </c>
      <c r="J42" s="124">
        <v>218.99683052059916</v>
      </c>
      <c r="K42" s="124">
        <v>37.003112999999999</v>
      </c>
      <c r="L42" s="124">
        <v>1.5961E-4</v>
      </c>
      <c r="M42" s="154" t="s">
        <v>43</v>
      </c>
    </row>
    <row r="43" spans="1:13" s="32" customFormat="1" ht="12" x14ac:dyDescent="0.2">
      <c r="A43" s="30">
        <v>41029</v>
      </c>
      <c r="B43" s="152">
        <v>97.871116999999998</v>
      </c>
      <c r="C43" s="152">
        <v>0.56316200000000005</v>
      </c>
      <c r="D43" s="152">
        <v>0.26935900000000002</v>
      </c>
      <c r="E43" s="152">
        <v>1.2121</v>
      </c>
      <c r="F43" s="156">
        <v>26.425545</v>
      </c>
      <c r="G43" s="152">
        <v>37.460083136999998</v>
      </c>
      <c r="H43" s="124">
        <v>2.9069999999999999E-3</v>
      </c>
      <c r="I43" s="152">
        <v>49.652319444600003</v>
      </c>
      <c r="J43" s="124">
        <v>218.78263728646158</v>
      </c>
      <c r="K43" s="124">
        <v>37.008780999999999</v>
      </c>
      <c r="L43" s="124">
        <v>3.2268999999999999E-4</v>
      </c>
      <c r="M43" s="154" t="s">
        <v>43</v>
      </c>
    </row>
    <row r="44" spans="1:13" ht="15.75" thickBot="1" x14ac:dyDescent="0.3">
      <c r="A44" s="47"/>
      <c r="B44" s="153"/>
      <c r="C44" s="153"/>
      <c r="D44" s="153"/>
      <c r="E44" s="153"/>
      <c r="F44" s="157"/>
      <c r="G44" s="153"/>
      <c r="H44" s="126"/>
      <c r="I44" s="153"/>
      <c r="J44" s="126"/>
      <c r="K44" s="126"/>
      <c r="L44" s="126"/>
      <c r="M44" s="155"/>
    </row>
    <row r="45" spans="1:13" s="35" customFormat="1" x14ac:dyDescent="0.25">
      <c r="A45" s="33" t="s">
        <v>44</v>
      </c>
      <c r="B45" s="34">
        <f>AVERAGE(B14:B44)</f>
        <v>97.689720933333348</v>
      </c>
      <c r="C45" s="34">
        <f t="shared" ref="C45:L45" si="0">AVERAGE(C14:C44)</f>
        <v>0.69735426666666656</v>
      </c>
      <c r="D45" s="34">
        <f t="shared" si="0"/>
        <v>0.31937776666666662</v>
      </c>
      <c r="E45" s="34">
        <f t="shared" si="0"/>
        <v>1.1664744666666667</v>
      </c>
      <c r="F45" s="34">
        <f t="shared" si="0"/>
        <v>24.175968700000006</v>
      </c>
      <c r="G45" s="34">
        <f t="shared" si="0"/>
        <v>37.5255966036</v>
      </c>
      <c r="H45" s="34">
        <f t="shared" si="0"/>
        <v>3.2431666666666663E-3</v>
      </c>
      <c r="I45" s="34">
        <f t="shared" si="0"/>
        <v>49.714263592839984</v>
      </c>
      <c r="J45" s="34">
        <f t="shared" si="0"/>
        <v>220.1849178651907</v>
      </c>
      <c r="K45" s="34">
        <f t="shared" si="0"/>
        <v>35.173865166666673</v>
      </c>
      <c r="L45" s="34">
        <f t="shared" si="0"/>
        <v>4.2481703333333331E-3</v>
      </c>
      <c r="M45" s="34">
        <v>0</v>
      </c>
    </row>
    <row r="46" spans="1:13" s="35" customFormat="1" x14ac:dyDescent="0.25">
      <c r="A46" s="36" t="s">
        <v>45</v>
      </c>
      <c r="B46" s="37">
        <f>MAX(B14:B43)</f>
        <v>97.976249999999993</v>
      </c>
      <c r="C46" s="37">
        <f t="shared" ref="C46:M46" si="1">MAX(C14:C43)</f>
        <v>1.3923190000000001</v>
      </c>
      <c r="D46" s="37">
        <f>MAX(D14:D43)</f>
        <v>0.75761900000000004</v>
      </c>
      <c r="E46" s="50">
        <f t="shared" si="1"/>
        <v>1.251366</v>
      </c>
      <c r="F46" s="51">
        <f t="shared" si="1"/>
        <v>31.884236999999999</v>
      </c>
      <c r="G46" s="37">
        <f t="shared" si="1"/>
        <v>37.768512969</v>
      </c>
      <c r="H46" s="37">
        <f t="shared" si="1"/>
        <v>6.5779999999999996E-3</v>
      </c>
      <c r="I46" s="37">
        <f t="shared" si="1"/>
        <v>49.881823256400004</v>
      </c>
      <c r="J46" s="37">
        <f t="shared" si="1"/>
        <v>225.1804209853411</v>
      </c>
      <c r="K46" s="37">
        <f t="shared" si="1"/>
        <v>40.061905000000003</v>
      </c>
      <c r="L46" s="37">
        <f t="shared" si="1"/>
        <v>9.2420000000000002E-3</v>
      </c>
      <c r="M46" s="52">
        <f t="shared" si="1"/>
        <v>0</v>
      </c>
    </row>
    <row r="47" spans="1:13" s="35" customFormat="1" x14ac:dyDescent="0.25">
      <c r="A47" s="36" t="s">
        <v>46</v>
      </c>
      <c r="B47" s="37">
        <f>MIN(B14:B43)</f>
        <v>96.681815999999998</v>
      </c>
      <c r="C47" s="37">
        <f t="shared" ref="C47:M47" si="2">MIN(C14:C43)</f>
        <v>0.51636099999999996</v>
      </c>
      <c r="D47" s="37">
        <f t="shared" si="2"/>
        <v>0.25028800000000001</v>
      </c>
      <c r="E47" s="50">
        <f t="shared" si="2"/>
        <v>0.92403599999999997</v>
      </c>
      <c r="F47" s="51">
        <f t="shared" si="2"/>
        <v>16.137533000000001</v>
      </c>
      <c r="G47" s="37">
        <f t="shared" si="2"/>
        <v>37.4476129962</v>
      </c>
      <c r="H47" s="37">
        <f t="shared" si="2"/>
        <v>2.7829999999999999E-3</v>
      </c>
      <c r="I47" s="37">
        <f t="shared" si="2"/>
        <v>49.608962145</v>
      </c>
      <c r="J47" s="37">
        <f t="shared" si="2"/>
        <v>218.27818216437453</v>
      </c>
      <c r="K47" s="37">
        <f t="shared" si="2"/>
        <v>31.504086999999998</v>
      </c>
      <c r="L47" s="37">
        <f t="shared" si="2"/>
        <v>1.5961E-4</v>
      </c>
      <c r="M47" s="52">
        <f t="shared" si="2"/>
        <v>0</v>
      </c>
    </row>
    <row r="48" spans="1:13" s="35" customFormat="1" x14ac:dyDescent="0.25">
      <c r="A48" s="36" t="s">
        <v>47</v>
      </c>
      <c r="B48" s="37">
        <f>B46-B47</f>
        <v>1.2944339999999954</v>
      </c>
      <c r="C48" s="37">
        <f t="shared" ref="C48:M48" si="3">C46-C47</f>
        <v>0.87595800000000013</v>
      </c>
      <c r="D48" s="37">
        <f t="shared" si="3"/>
        <v>0.50733099999999998</v>
      </c>
      <c r="E48" s="50">
        <f t="shared" si="3"/>
        <v>0.32733000000000001</v>
      </c>
      <c r="F48" s="51">
        <f t="shared" si="3"/>
        <v>15.746703999999998</v>
      </c>
      <c r="G48" s="37">
        <f t="shared" si="3"/>
        <v>0.32089997279999949</v>
      </c>
      <c r="H48" s="37">
        <f t="shared" si="3"/>
        <v>3.7949999999999998E-3</v>
      </c>
      <c r="I48" s="37">
        <f t="shared" si="3"/>
        <v>0.27286111140000457</v>
      </c>
      <c r="J48" s="37">
        <f t="shared" si="3"/>
        <v>6.9022388209665735</v>
      </c>
      <c r="K48" s="37">
        <f t="shared" si="3"/>
        <v>8.5578180000000046</v>
      </c>
      <c r="L48" s="37">
        <f t="shared" si="3"/>
        <v>9.0823900000000009E-3</v>
      </c>
      <c r="M48" s="52">
        <f t="shared" si="3"/>
        <v>0</v>
      </c>
    </row>
    <row r="49" spans="1:13" s="35" customFormat="1" ht="15.75" thickBot="1" x14ac:dyDescent="0.3">
      <c r="A49" s="38" t="s">
        <v>48</v>
      </c>
      <c r="B49" s="39">
        <f>STDEV(B14:B43)</f>
        <v>0.30846450931178654</v>
      </c>
      <c r="C49" s="39">
        <f>STDEV(C14:C43)</f>
        <v>0.21668470190052569</v>
      </c>
      <c r="D49" s="39">
        <f t="shared" ref="D49:M49" si="4">STDEV(D14:D43)</f>
        <v>0.11220065531976658</v>
      </c>
      <c r="E49" s="39">
        <f t="shared" si="4"/>
        <v>8.0024625118527856E-2</v>
      </c>
      <c r="F49" s="39">
        <f t="shared" si="4"/>
        <v>3.8678205040907407</v>
      </c>
      <c r="G49" s="39">
        <f t="shared" si="4"/>
        <v>9.4069796594718591E-2</v>
      </c>
      <c r="H49" s="39">
        <f t="shared" si="4"/>
        <v>7.098056598200972E-4</v>
      </c>
      <c r="I49" s="39">
        <f t="shared" si="4"/>
        <v>7.1467978876694149E-2</v>
      </c>
      <c r="J49" s="39">
        <f t="shared" si="4"/>
        <v>1.6278802745534875</v>
      </c>
      <c r="K49" s="39">
        <f t="shared" si="4"/>
        <v>2.276704235828777</v>
      </c>
      <c r="L49" s="39">
        <f t="shared" si="4"/>
        <v>1.8009943593537499E-3</v>
      </c>
      <c r="M49" s="39" t="e">
        <f t="shared" si="4"/>
        <v>#DIV/0!</v>
      </c>
    </row>
    <row r="50" spans="1:13" x14ac:dyDescent="0.25">
      <c r="B50" s="114">
        <f>COUNTIF(B14:B44,"&lt;84.0")</f>
        <v>0</v>
      </c>
      <c r="C50" s="114">
        <f>COUNTIF(C14:C44,"&gt;11.0")</f>
        <v>0</v>
      </c>
      <c r="D50" s="114">
        <f>COUNTIF(D14:D44,"&gt;4.0")</f>
        <v>0</v>
      </c>
      <c r="E50" s="114">
        <f>COUNTIF(E14:E44,"&gt;3.0")</f>
        <v>0</v>
      </c>
      <c r="F50" s="114"/>
      <c r="G50" s="114">
        <f>COUNTIF(G14:G44,"&lt;37.30")</f>
        <v>0</v>
      </c>
      <c r="H50" s="114">
        <f>COUNTIF(H14:H44,"&gt;.20")</f>
        <v>0</v>
      </c>
      <c r="I50" s="114">
        <f>COUNTIF(I14:I44,"&lt;48.20")</f>
        <v>0</v>
      </c>
      <c r="J50" s="114">
        <f>COUNTIF(J14:J44,"&gt;271.150")</f>
        <v>0</v>
      </c>
      <c r="K50" s="114">
        <f>COUNTIF(K14:K44,"&gt;110")</f>
        <v>0</v>
      </c>
      <c r="L50" s="114">
        <f>COUNTIF(L14:L44,"&gt;150")</f>
        <v>0</v>
      </c>
      <c r="M50" s="114">
        <f>COUNTIF(M14:M44,"&gt;6")</f>
        <v>0</v>
      </c>
    </row>
    <row r="51" spans="1:13" s="32" customFormat="1" ht="12.75" x14ac:dyDescent="0.2">
      <c r="A51" s="40" t="s">
        <v>49</v>
      </c>
      <c r="B51" s="115"/>
      <c r="C51" s="115"/>
      <c r="D51" s="115"/>
      <c r="E51" s="115"/>
      <c r="F51" s="114"/>
      <c r="G51" s="114">
        <f>COUNTIF(G14:G44,"&gt;43.60")</f>
        <v>0</v>
      </c>
      <c r="H51" s="114"/>
      <c r="I51" s="114">
        <f>COUNTIF(I10:I40,"&gt;53.20")</f>
        <v>0</v>
      </c>
      <c r="J51" s="87"/>
      <c r="K51" s="87"/>
      <c r="L51" s="87"/>
      <c r="M51" s="87"/>
    </row>
    <row r="52" spans="1:13" s="32" customFormat="1" ht="12" x14ac:dyDescent="0.2">
      <c r="A52" s="41" t="s">
        <v>50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3" s="32" customFormat="1" ht="12" x14ac:dyDescent="0.2">
      <c r="A53" s="42" t="s">
        <v>51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s="32" customFormat="1" ht="12" x14ac:dyDescent="0.2">
      <c r="A54" s="42" t="s">
        <v>52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s="32" customFormat="1" ht="12" x14ac:dyDescent="0.2">
      <c r="A55" s="43" t="s">
        <v>53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s="32" customFormat="1" ht="12" x14ac:dyDescent="0.2">
      <c r="A56" s="41" t="s">
        <v>54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1:13" s="32" customFormat="1" ht="12" x14ac:dyDescent="0.2">
      <c r="A57" s="42" t="s">
        <v>55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13" s="32" customFormat="1" ht="12" x14ac:dyDescent="0.2">
      <c r="A58" s="43" t="s">
        <v>56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</row>
    <row r="59" spans="1:13" s="32" customFormat="1" ht="12" x14ac:dyDescent="0.2">
      <c r="A59" s="42" t="s">
        <v>57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A4" zoomScale="80" zoomScaleNormal="80" workbookViewId="0">
      <selection activeCell="D30" sqref="D30"/>
    </sheetView>
  </sheetViews>
  <sheetFormatPr baseColWidth="10" defaultColWidth="11.42578125" defaultRowHeight="15" x14ac:dyDescent="0.25"/>
  <cols>
    <col min="1" max="1" width="19.5703125" style="55" bestFit="1" customWidth="1"/>
    <col min="2" max="2" width="10.42578125" style="55" bestFit="1" customWidth="1"/>
    <col min="3" max="3" width="9.42578125" style="55" bestFit="1" customWidth="1"/>
    <col min="4" max="4" width="10.42578125" style="55" bestFit="1" customWidth="1"/>
    <col min="5" max="5" width="9.42578125" style="55" bestFit="1" customWidth="1"/>
    <col min="6" max="6" width="14.140625" style="56" customWidth="1"/>
    <col min="7" max="7" width="11.5703125" style="55" bestFit="1" customWidth="1"/>
    <col min="8" max="8" width="8.7109375" style="55" bestFit="1" customWidth="1"/>
    <col min="9" max="9" width="10.42578125" style="55" bestFit="1" customWidth="1"/>
    <col min="10" max="10" width="11.85546875" style="55" bestFit="1" customWidth="1"/>
    <col min="11" max="11" width="10.42578125" style="55" bestFit="1" customWidth="1"/>
    <col min="12" max="12" width="10.85546875" style="55" bestFit="1" customWidth="1"/>
    <col min="13" max="13" width="9.140625" style="57" bestFit="1" customWidth="1"/>
    <col min="14" max="15" width="11.85546875" style="55" bestFit="1" customWidth="1"/>
    <col min="16" max="256" width="11.42578125" style="55"/>
    <col min="257" max="257" width="19.5703125" style="55" bestFit="1" customWidth="1"/>
    <col min="258" max="258" width="10.42578125" style="55" bestFit="1" customWidth="1"/>
    <col min="259" max="259" width="9.42578125" style="55" bestFit="1" customWidth="1"/>
    <col min="260" max="260" width="10.42578125" style="55" bestFit="1" customWidth="1"/>
    <col min="261" max="261" width="9.42578125" style="55" bestFit="1" customWidth="1"/>
    <col min="262" max="262" width="14.140625" style="55" customWidth="1"/>
    <col min="263" max="263" width="8.7109375" style="55" bestFit="1" customWidth="1"/>
    <col min="264" max="264" width="10.42578125" style="55" bestFit="1" customWidth="1"/>
    <col min="265" max="265" width="11.5703125" style="55" bestFit="1" customWidth="1"/>
    <col min="266" max="266" width="11.85546875" style="55" bestFit="1" customWidth="1"/>
    <col min="267" max="267" width="10.42578125" style="55" bestFit="1" customWidth="1"/>
    <col min="268" max="268" width="10.85546875" style="55" bestFit="1" customWidth="1"/>
    <col min="269" max="269" width="9.140625" style="55" bestFit="1" customWidth="1"/>
    <col min="270" max="271" width="11.85546875" style="55" bestFit="1" customWidth="1"/>
    <col min="272" max="512" width="11.42578125" style="55"/>
    <col min="513" max="513" width="19.5703125" style="55" bestFit="1" customWidth="1"/>
    <col min="514" max="514" width="10.42578125" style="55" bestFit="1" customWidth="1"/>
    <col min="515" max="515" width="9.42578125" style="55" bestFit="1" customWidth="1"/>
    <col min="516" max="516" width="10.42578125" style="55" bestFit="1" customWidth="1"/>
    <col min="517" max="517" width="9.42578125" style="55" bestFit="1" customWidth="1"/>
    <col min="518" max="518" width="14.140625" style="55" customWidth="1"/>
    <col min="519" max="519" width="8.7109375" style="55" bestFit="1" customWidth="1"/>
    <col min="520" max="520" width="10.42578125" style="55" bestFit="1" customWidth="1"/>
    <col min="521" max="521" width="11.5703125" style="55" bestFit="1" customWidth="1"/>
    <col min="522" max="522" width="11.85546875" style="55" bestFit="1" customWidth="1"/>
    <col min="523" max="523" width="10.42578125" style="55" bestFit="1" customWidth="1"/>
    <col min="524" max="524" width="10.85546875" style="55" bestFit="1" customWidth="1"/>
    <col min="525" max="525" width="9.140625" style="55" bestFit="1" customWidth="1"/>
    <col min="526" max="527" width="11.85546875" style="55" bestFit="1" customWidth="1"/>
    <col min="528" max="768" width="11.42578125" style="55"/>
    <col min="769" max="769" width="19.5703125" style="55" bestFit="1" customWidth="1"/>
    <col min="770" max="770" width="10.42578125" style="55" bestFit="1" customWidth="1"/>
    <col min="771" max="771" width="9.42578125" style="55" bestFit="1" customWidth="1"/>
    <col min="772" max="772" width="10.42578125" style="55" bestFit="1" customWidth="1"/>
    <col min="773" max="773" width="9.42578125" style="55" bestFit="1" customWidth="1"/>
    <col min="774" max="774" width="14.140625" style="55" customWidth="1"/>
    <col min="775" max="775" width="8.7109375" style="55" bestFit="1" customWidth="1"/>
    <col min="776" max="776" width="10.42578125" style="55" bestFit="1" customWidth="1"/>
    <col min="777" max="777" width="11.5703125" style="55" bestFit="1" customWidth="1"/>
    <col min="778" max="778" width="11.85546875" style="55" bestFit="1" customWidth="1"/>
    <col min="779" max="779" width="10.42578125" style="55" bestFit="1" customWidth="1"/>
    <col min="780" max="780" width="10.85546875" style="55" bestFit="1" customWidth="1"/>
    <col min="781" max="781" width="9.140625" style="55" bestFit="1" customWidth="1"/>
    <col min="782" max="783" width="11.85546875" style="55" bestFit="1" customWidth="1"/>
    <col min="784" max="1024" width="11.42578125" style="55"/>
    <col min="1025" max="1025" width="19.5703125" style="55" bestFit="1" customWidth="1"/>
    <col min="1026" max="1026" width="10.42578125" style="55" bestFit="1" customWidth="1"/>
    <col min="1027" max="1027" width="9.42578125" style="55" bestFit="1" customWidth="1"/>
    <col min="1028" max="1028" width="10.42578125" style="55" bestFit="1" customWidth="1"/>
    <col min="1029" max="1029" width="9.42578125" style="55" bestFit="1" customWidth="1"/>
    <col min="1030" max="1030" width="14.140625" style="55" customWidth="1"/>
    <col min="1031" max="1031" width="8.7109375" style="55" bestFit="1" customWidth="1"/>
    <col min="1032" max="1032" width="10.42578125" style="55" bestFit="1" customWidth="1"/>
    <col min="1033" max="1033" width="11.5703125" style="55" bestFit="1" customWidth="1"/>
    <col min="1034" max="1034" width="11.85546875" style="55" bestFit="1" customWidth="1"/>
    <col min="1035" max="1035" width="10.42578125" style="55" bestFit="1" customWidth="1"/>
    <col min="1036" max="1036" width="10.85546875" style="55" bestFit="1" customWidth="1"/>
    <col min="1037" max="1037" width="9.140625" style="55" bestFit="1" customWidth="1"/>
    <col min="1038" max="1039" width="11.85546875" style="55" bestFit="1" customWidth="1"/>
    <col min="1040" max="1280" width="11.42578125" style="55"/>
    <col min="1281" max="1281" width="19.5703125" style="55" bestFit="1" customWidth="1"/>
    <col min="1282" max="1282" width="10.42578125" style="55" bestFit="1" customWidth="1"/>
    <col min="1283" max="1283" width="9.42578125" style="55" bestFit="1" customWidth="1"/>
    <col min="1284" max="1284" width="10.42578125" style="55" bestFit="1" customWidth="1"/>
    <col min="1285" max="1285" width="9.42578125" style="55" bestFit="1" customWidth="1"/>
    <col min="1286" max="1286" width="14.140625" style="55" customWidth="1"/>
    <col min="1287" max="1287" width="8.7109375" style="55" bestFit="1" customWidth="1"/>
    <col min="1288" max="1288" width="10.42578125" style="55" bestFit="1" customWidth="1"/>
    <col min="1289" max="1289" width="11.5703125" style="55" bestFit="1" customWidth="1"/>
    <col min="1290" max="1290" width="11.85546875" style="55" bestFit="1" customWidth="1"/>
    <col min="1291" max="1291" width="10.42578125" style="55" bestFit="1" customWidth="1"/>
    <col min="1292" max="1292" width="10.85546875" style="55" bestFit="1" customWidth="1"/>
    <col min="1293" max="1293" width="9.140625" style="55" bestFit="1" customWidth="1"/>
    <col min="1294" max="1295" width="11.85546875" style="55" bestFit="1" customWidth="1"/>
    <col min="1296" max="1536" width="11.42578125" style="55"/>
    <col min="1537" max="1537" width="19.5703125" style="55" bestFit="1" customWidth="1"/>
    <col min="1538" max="1538" width="10.42578125" style="55" bestFit="1" customWidth="1"/>
    <col min="1539" max="1539" width="9.42578125" style="55" bestFit="1" customWidth="1"/>
    <col min="1540" max="1540" width="10.42578125" style="55" bestFit="1" customWidth="1"/>
    <col min="1541" max="1541" width="9.42578125" style="55" bestFit="1" customWidth="1"/>
    <col min="1542" max="1542" width="14.140625" style="55" customWidth="1"/>
    <col min="1543" max="1543" width="8.7109375" style="55" bestFit="1" customWidth="1"/>
    <col min="1544" max="1544" width="10.42578125" style="55" bestFit="1" customWidth="1"/>
    <col min="1545" max="1545" width="11.5703125" style="55" bestFit="1" customWidth="1"/>
    <col min="1546" max="1546" width="11.85546875" style="55" bestFit="1" customWidth="1"/>
    <col min="1547" max="1547" width="10.42578125" style="55" bestFit="1" customWidth="1"/>
    <col min="1548" max="1548" width="10.85546875" style="55" bestFit="1" customWidth="1"/>
    <col min="1549" max="1549" width="9.140625" style="55" bestFit="1" customWidth="1"/>
    <col min="1550" max="1551" width="11.85546875" style="55" bestFit="1" customWidth="1"/>
    <col min="1552" max="1792" width="11.42578125" style="55"/>
    <col min="1793" max="1793" width="19.5703125" style="55" bestFit="1" customWidth="1"/>
    <col min="1794" max="1794" width="10.42578125" style="55" bestFit="1" customWidth="1"/>
    <col min="1795" max="1795" width="9.42578125" style="55" bestFit="1" customWidth="1"/>
    <col min="1796" max="1796" width="10.42578125" style="55" bestFit="1" customWidth="1"/>
    <col min="1797" max="1797" width="9.42578125" style="55" bestFit="1" customWidth="1"/>
    <col min="1798" max="1798" width="14.140625" style="55" customWidth="1"/>
    <col min="1799" max="1799" width="8.7109375" style="55" bestFit="1" customWidth="1"/>
    <col min="1800" max="1800" width="10.42578125" style="55" bestFit="1" customWidth="1"/>
    <col min="1801" max="1801" width="11.5703125" style="55" bestFit="1" customWidth="1"/>
    <col min="1802" max="1802" width="11.85546875" style="55" bestFit="1" customWidth="1"/>
    <col min="1803" max="1803" width="10.42578125" style="55" bestFit="1" customWidth="1"/>
    <col min="1804" max="1804" width="10.85546875" style="55" bestFit="1" customWidth="1"/>
    <col min="1805" max="1805" width="9.140625" style="55" bestFit="1" customWidth="1"/>
    <col min="1806" max="1807" width="11.85546875" style="55" bestFit="1" customWidth="1"/>
    <col min="1808" max="2048" width="11.42578125" style="55"/>
    <col min="2049" max="2049" width="19.5703125" style="55" bestFit="1" customWidth="1"/>
    <col min="2050" max="2050" width="10.42578125" style="55" bestFit="1" customWidth="1"/>
    <col min="2051" max="2051" width="9.42578125" style="55" bestFit="1" customWidth="1"/>
    <col min="2052" max="2052" width="10.42578125" style="55" bestFit="1" customWidth="1"/>
    <col min="2053" max="2053" width="9.42578125" style="55" bestFit="1" customWidth="1"/>
    <col min="2054" max="2054" width="14.140625" style="55" customWidth="1"/>
    <col min="2055" max="2055" width="8.7109375" style="55" bestFit="1" customWidth="1"/>
    <col min="2056" max="2056" width="10.42578125" style="55" bestFit="1" customWidth="1"/>
    <col min="2057" max="2057" width="11.5703125" style="55" bestFit="1" customWidth="1"/>
    <col min="2058" max="2058" width="11.85546875" style="55" bestFit="1" customWidth="1"/>
    <col min="2059" max="2059" width="10.42578125" style="55" bestFit="1" customWidth="1"/>
    <col min="2060" max="2060" width="10.85546875" style="55" bestFit="1" customWidth="1"/>
    <col min="2061" max="2061" width="9.140625" style="55" bestFit="1" customWidth="1"/>
    <col min="2062" max="2063" width="11.85546875" style="55" bestFit="1" customWidth="1"/>
    <col min="2064" max="2304" width="11.42578125" style="55"/>
    <col min="2305" max="2305" width="19.5703125" style="55" bestFit="1" customWidth="1"/>
    <col min="2306" max="2306" width="10.42578125" style="55" bestFit="1" customWidth="1"/>
    <col min="2307" max="2307" width="9.42578125" style="55" bestFit="1" customWidth="1"/>
    <col min="2308" max="2308" width="10.42578125" style="55" bestFit="1" customWidth="1"/>
    <col min="2309" max="2309" width="9.42578125" style="55" bestFit="1" customWidth="1"/>
    <col min="2310" max="2310" width="14.140625" style="55" customWidth="1"/>
    <col min="2311" max="2311" width="8.7109375" style="55" bestFit="1" customWidth="1"/>
    <col min="2312" max="2312" width="10.42578125" style="55" bestFit="1" customWidth="1"/>
    <col min="2313" max="2313" width="11.5703125" style="55" bestFit="1" customWidth="1"/>
    <col min="2314" max="2314" width="11.85546875" style="55" bestFit="1" customWidth="1"/>
    <col min="2315" max="2315" width="10.42578125" style="55" bestFit="1" customWidth="1"/>
    <col min="2316" max="2316" width="10.85546875" style="55" bestFit="1" customWidth="1"/>
    <col min="2317" max="2317" width="9.140625" style="55" bestFit="1" customWidth="1"/>
    <col min="2318" max="2319" width="11.85546875" style="55" bestFit="1" customWidth="1"/>
    <col min="2320" max="2560" width="11.42578125" style="55"/>
    <col min="2561" max="2561" width="19.5703125" style="55" bestFit="1" customWidth="1"/>
    <col min="2562" max="2562" width="10.42578125" style="55" bestFit="1" customWidth="1"/>
    <col min="2563" max="2563" width="9.42578125" style="55" bestFit="1" customWidth="1"/>
    <col min="2564" max="2564" width="10.42578125" style="55" bestFit="1" customWidth="1"/>
    <col min="2565" max="2565" width="9.42578125" style="55" bestFit="1" customWidth="1"/>
    <col min="2566" max="2566" width="14.140625" style="55" customWidth="1"/>
    <col min="2567" max="2567" width="8.7109375" style="55" bestFit="1" customWidth="1"/>
    <col min="2568" max="2568" width="10.42578125" style="55" bestFit="1" customWidth="1"/>
    <col min="2569" max="2569" width="11.5703125" style="55" bestFit="1" customWidth="1"/>
    <col min="2570" max="2570" width="11.85546875" style="55" bestFit="1" customWidth="1"/>
    <col min="2571" max="2571" width="10.42578125" style="55" bestFit="1" customWidth="1"/>
    <col min="2572" max="2572" width="10.85546875" style="55" bestFit="1" customWidth="1"/>
    <col min="2573" max="2573" width="9.140625" style="55" bestFit="1" customWidth="1"/>
    <col min="2574" max="2575" width="11.85546875" style="55" bestFit="1" customWidth="1"/>
    <col min="2576" max="2816" width="11.42578125" style="55"/>
    <col min="2817" max="2817" width="19.5703125" style="55" bestFit="1" customWidth="1"/>
    <col min="2818" max="2818" width="10.42578125" style="55" bestFit="1" customWidth="1"/>
    <col min="2819" max="2819" width="9.42578125" style="55" bestFit="1" customWidth="1"/>
    <col min="2820" max="2820" width="10.42578125" style="55" bestFit="1" customWidth="1"/>
    <col min="2821" max="2821" width="9.42578125" style="55" bestFit="1" customWidth="1"/>
    <col min="2822" max="2822" width="14.140625" style="55" customWidth="1"/>
    <col min="2823" max="2823" width="8.7109375" style="55" bestFit="1" customWidth="1"/>
    <col min="2824" max="2824" width="10.42578125" style="55" bestFit="1" customWidth="1"/>
    <col min="2825" max="2825" width="11.5703125" style="55" bestFit="1" customWidth="1"/>
    <col min="2826" max="2826" width="11.85546875" style="55" bestFit="1" customWidth="1"/>
    <col min="2827" max="2827" width="10.42578125" style="55" bestFit="1" customWidth="1"/>
    <col min="2828" max="2828" width="10.85546875" style="55" bestFit="1" customWidth="1"/>
    <col min="2829" max="2829" width="9.140625" style="55" bestFit="1" customWidth="1"/>
    <col min="2830" max="2831" width="11.85546875" style="55" bestFit="1" customWidth="1"/>
    <col min="2832" max="3072" width="11.42578125" style="55"/>
    <col min="3073" max="3073" width="19.5703125" style="55" bestFit="1" customWidth="1"/>
    <col min="3074" max="3074" width="10.42578125" style="55" bestFit="1" customWidth="1"/>
    <col min="3075" max="3075" width="9.42578125" style="55" bestFit="1" customWidth="1"/>
    <col min="3076" max="3076" width="10.42578125" style="55" bestFit="1" customWidth="1"/>
    <col min="3077" max="3077" width="9.42578125" style="55" bestFit="1" customWidth="1"/>
    <col min="3078" max="3078" width="14.140625" style="55" customWidth="1"/>
    <col min="3079" max="3079" width="8.7109375" style="55" bestFit="1" customWidth="1"/>
    <col min="3080" max="3080" width="10.42578125" style="55" bestFit="1" customWidth="1"/>
    <col min="3081" max="3081" width="11.5703125" style="55" bestFit="1" customWidth="1"/>
    <col min="3082" max="3082" width="11.85546875" style="55" bestFit="1" customWidth="1"/>
    <col min="3083" max="3083" width="10.42578125" style="55" bestFit="1" customWidth="1"/>
    <col min="3084" max="3084" width="10.85546875" style="55" bestFit="1" customWidth="1"/>
    <col min="3085" max="3085" width="9.140625" style="55" bestFit="1" customWidth="1"/>
    <col min="3086" max="3087" width="11.85546875" style="55" bestFit="1" customWidth="1"/>
    <col min="3088" max="3328" width="11.42578125" style="55"/>
    <col min="3329" max="3329" width="19.5703125" style="55" bestFit="1" customWidth="1"/>
    <col min="3330" max="3330" width="10.42578125" style="55" bestFit="1" customWidth="1"/>
    <col min="3331" max="3331" width="9.42578125" style="55" bestFit="1" customWidth="1"/>
    <col min="3332" max="3332" width="10.42578125" style="55" bestFit="1" customWidth="1"/>
    <col min="3333" max="3333" width="9.42578125" style="55" bestFit="1" customWidth="1"/>
    <col min="3334" max="3334" width="14.140625" style="55" customWidth="1"/>
    <col min="3335" max="3335" width="8.7109375" style="55" bestFit="1" customWidth="1"/>
    <col min="3336" max="3336" width="10.42578125" style="55" bestFit="1" customWidth="1"/>
    <col min="3337" max="3337" width="11.5703125" style="55" bestFit="1" customWidth="1"/>
    <col min="3338" max="3338" width="11.85546875" style="55" bestFit="1" customWidth="1"/>
    <col min="3339" max="3339" width="10.42578125" style="55" bestFit="1" customWidth="1"/>
    <col min="3340" max="3340" width="10.85546875" style="55" bestFit="1" customWidth="1"/>
    <col min="3341" max="3341" width="9.140625" style="55" bestFit="1" customWidth="1"/>
    <col min="3342" max="3343" width="11.85546875" style="55" bestFit="1" customWidth="1"/>
    <col min="3344" max="3584" width="11.42578125" style="55"/>
    <col min="3585" max="3585" width="19.5703125" style="55" bestFit="1" customWidth="1"/>
    <col min="3586" max="3586" width="10.42578125" style="55" bestFit="1" customWidth="1"/>
    <col min="3587" max="3587" width="9.42578125" style="55" bestFit="1" customWidth="1"/>
    <col min="3588" max="3588" width="10.42578125" style="55" bestFit="1" customWidth="1"/>
    <col min="3589" max="3589" width="9.42578125" style="55" bestFit="1" customWidth="1"/>
    <col min="3590" max="3590" width="14.140625" style="55" customWidth="1"/>
    <col min="3591" max="3591" width="8.7109375" style="55" bestFit="1" customWidth="1"/>
    <col min="3592" max="3592" width="10.42578125" style="55" bestFit="1" customWidth="1"/>
    <col min="3593" max="3593" width="11.5703125" style="55" bestFit="1" customWidth="1"/>
    <col min="3594" max="3594" width="11.85546875" style="55" bestFit="1" customWidth="1"/>
    <col min="3595" max="3595" width="10.42578125" style="55" bestFit="1" customWidth="1"/>
    <col min="3596" max="3596" width="10.85546875" style="55" bestFit="1" customWidth="1"/>
    <col min="3597" max="3597" width="9.140625" style="55" bestFit="1" customWidth="1"/>
    <col min="3598" max="3599" width="11.85546875" style="55" bestFit="1" customWidth="1"/>
    <col min="3600" max="3840" width="11.42578125" style="55"/>
    <col min="3841" max="3841" width="19.5703125" style="55" bestFit="1" customWidth="1"/>
    <col min="3842" max="3842" width="10.42578125" style="55" bestFit="1" customWidth="1"/>
    <col min="3843" max="3843" width="9.42578125" style="55" bestFit="1" customWidth="1"/>
    <col min="3844" max="3844" width="10.42578125" style="55" bestFit="1" customWidth="1"/>
    <col min="3845" max="3845" width="9.42578125" style="55" bestFit="1" customWidth="1"/>
    <col min="3846" max="3846" width="14.140625" style="55" customWidth="1"/>
    <col min="3847" max="3847" width="8.7109375" style="55" bestFit="1" customWidth="1"/>
    <col min="3848" max="3848" width="10.42578125" style="55" bestFit="1" customWidth="1"/>
    <col min="3849" max="3849" width="11.5703125" style="55" bestFit="1" customWidth="1"/>
    <col min="3850" max="3850" width="11.85546875" style="55" bestFit="1" customWidth="1"/>
    <col min="3851" max="3851" width="10.42578125" style="55" bestFit="1" customWidth="1"/>
    <col min="3852" max="3852" width="10.85546875" style="55" bestFit="1" customWidth="1"/>
    <col min="3853" max="3853" width="9.140625" style="55" bestFit="1" customWidth="1"/>
    <col min="3854" max="3855" width="11.85546875" style="55" bestFit="1" customWidth="1"/>
    <col min="3856" max="4096" width="11.42578125" style="55"/>
    <col min="4097" max="4097" width="19.5703125" style="55" bestFit="1" customWidth="1"/>
    <col min="4098" max="4098" width="10.42578125" style="55" bestFit="1" customWidth="1"/>
    <col min="4099" max="4099" width="9.42578125" style="55" bestFit="1" customWidth="1"/>
    <col min="4100" max="4100" width="10.42578125" style="55" bestFit="1" customWidth="1"/>
    <col min="4101" max="4101" width="9.42578125" style="55" bestFit="1" customWidth="1"/>
    <col min="4102" max="4102" width="14.140625" style="55" customWidth="1"/>
    <col min="4103" max="4103" width="8.7109375" style="55" bestFit="1" customWidth="1"/>
    <col min="4104" max="4104" width="10.42578125" style="55" bestFit="1" customWidth="1"/>
    <col min="4105" max="4105" width="11.5703125" style="55" bestFit="1" customWidth="1"/>
    <col min="4106" max="4106" width="11.85546875" style="55" bestFit="1" customWidth="1"/>
    <col min="4107" max="4107" width="10.42578125" style="55" bestFit="1" customWidth="1"/>
    <col min="4108" max="4108" width="10.85546875" style="55" bestFit="1" customWidth="1"/>
    <col min="4109" max="4109" width="9.140625" style="55" bestFit="1" customWidth="1"/>
    <col min="4110" max="4111" width="11.85546875" style="55" bestFit="1" customWidth="1"/>
    <col min="4112" max="4352" width="11.42578125" style="55"/>
    <col min="4353" max="4353" width="19.5703125" style="55" bestFit="1" customWidth="1"/>
    <col min="4354" max="4354" width="10.42578125" style="55" bestFit="1" customWidth="1"/>
    <col min="4355" max="4355" width="9.42578125" style="55" bestFit="1" customWidth="1"/>
    <col min="4356" max="4356" width="10.42578125" style="55" bestFit="1" customWidth="1"/>
    <col min="4357" max="4357" width="9.42578125" style="55" bestFit="1" customWidth="1"/>
    <col min="4358" max="4358" width="14.140625" style="55" customWidth="1"/>
    <col min="4359" max="4359" width="8.7109375" style="55" bestFit="1" customWidth="1"/>
    <col min="4360" max="4360" width="10.42578125" style="55" bestFit="1" customWidth="1"/>
    <col min="4361" max="4361" width="11.5703125" style="55" bestFit="1" customWidth="1"/>
    <col min="4362" max="4362" width="11.85546875" style="55" bestFit="1" customWidth="1"/>
    <col min="4363" max="4363" width="10.42578125" style="55" bestFit="1" customWidth="1"/>
    <col min="4364" max="4364" width="10.85546875" style="55" bestFit="1" customWidth="1"/>
    <col min="4365" max="4365" width="9.140625" style="55" bestFit="1" customWidth="1"/>
    <col min="4366" max="4367" width="11.85546875" style="55" bestFit="1" customWidth="1"/>
    <col min="4368" max="4608" width="11.42578125" style="55"/>
    <col min="4609" max="4609" width="19.5703125" style="55" bestFit="1" customWidth="1"/>
    <col min="4610" max="4610" width="10.42578125" style="55" bestFit="1" customWidth="1"/>
    <col min="4611" max="4611" width="9.42578125" style="55" bestFit="1" customWidth="1"/>
    <col min="4612" max="4612" width="10.42578125" style="55" bestFit="1" customWidth="1"/>
    <col min="4613" max="4613" width="9.42578125" style="55" bestFit="1" customWidth="1"/>
    <col min="4614" max="4614" width="14.140625" style="55" customWidth="1"/>
    <col min="4615" max="4615" width="8.7109375" style="55" bestFit="1" customWidth="1"/>
    <col min="4616" max="4616" width="10.42578125" style="55" bestFit="1" customWidth="1"/>
    <col min="4617" max="4617" width="11.5703125" style="55" bestFit="1" customWidth="1"/>
    <col min="4618" max="4618" width="11.85546875" style="55" bestFit="1" customWidth="1"/>
    <col min="4619" max="4619" width="10.42578125" style="55" bestFit="1" customWidth="1"/>
    <col min="4620" max="4620" width="10.85546875" style="55" bestFit="1" customWidth="1"/>
    <col min="4621" max="4621" width="9.140625" style="55" bestFit="1" customWidth="1"/>
    <col min="4622" max="4623" width="11.85546875" style="55" bestFit="1" customWidth="1"/>
    <col min="4624" max="4864" width="11.42578125" style="55"/>
    <col min="4865" max="4865" width="19.5703125" style="55" bestFit="1" customWidth="1"/>
    <col min="4866" max="4866" width="10.42578125" style="55" bestFit="1" customWidth="1"/>
    <col min="4867" max="4867" width="9.42578125" style="55" bestFit="1" customWidth="1"/>
    <col min="4868" max="4868" width="10.42578125" style="55" bestFit="1" customWidth="1"/>
    <col min="4869" max="4869" width="9.42578125" style="55" bestFit="1" customWidth="1"/>
    <col min="4870" max="4870" width="14.140625" style="55" customWidth="1"/>
    <col min="4871" max="4871" width="8.7109375" style="55" bestFit="1" customWidth="1"/>
    <col min="4872" max="4872" width="10.42578125" style="55" bestFit="1" customWidth="1"/>
    <col min="4873" max="4873" width="11.5703125" style="55" bestFit="1" customWidth="1"/>
    <col min="4874" max="4874" width="11.85546875" style="55" bestFit="1" customWidth="1"/>
    <col min="4875" max="4875" width="10.42578125" style="55" bestFit="1" customWidth="1"/>
    <col min="4876" max="4876" width="10.85546875" style="55" bestFit="1" customWidth="1"/>
    <col min="4877" max="4877" width="9.140625" style="55" bestFit="1" customWidth="1"/>
    <col min="4878" max="4879" width="11.85546875" style="55" bestFit="1" customWidth="1"/>
    <col min="4880" max="5120" width="11.42578125" style="55"/>
    <col min="5121" max="5121" width="19.5703125" style="55" bestFit="1" customWidth="1"/>
    <col min="5122" max="5122" width="10.42578125" style="55" bestFit="1" customWidth="1"/>
    <col min="5123" max="5123" width="9.42578125" style="55" bestFit="1" customWidth="1"/>
    <col min="5124" max="5124" width="10.42578125" style="55" bestFit="1" customWidth="1"/>
    <col min="5125" max="5125" width="9.42578125" style="55" bestFit="1" customWidth="1"/>
    <col min="5126" max="5126" width="14.140625" style="55" customWidth="1"/>
    <col min="5127" max="5127" width="8.7109375" style="55" bestFit="1" customWidth="1"/>
    <col min="5128" max="5128" width="10.42578125" style="55" bestFit="1" customWidth="1"/>
    <col min="5129" max="5129" width="11.5703125" style="55" bestFit="1" customWidth="1"/>
    <col min="5130" max="5130" width="11.85546875" style="55" bestFit="1" customWidth="1"/>
    <col min="5131" max="5131" width="10.42578125" style="55" bestFit="1" customWidth="1"/>
    <col min="5132" max="5132" width="10.85546875" style="55" bestFit="1" customWidth="1"/>
    <col min="5133" max="5133" width="9.140625" style="55" bestFit="1" customWidth="1"/>
    <col min="5134" max="5135" width="11.85546875" style="55" bestFit="1" customWidth="1"/>
    <col min="5136" max="5376" width="11.42578125" style="55"/>
    <col min="5377" max="5377" width="19.5703125" style="55" bestFit="1" customWidth="1"/>
    <col min="5378" max="5378" width="10.42578125" style="55" bestFit="1" customWidth="1"/>
    <col min="5379" max="5379" width="9.42578125" style="55" bestFit="1" customWidth="1"/>
    <col min="5380" max="5380" width="10.42578125" style="55" bestFit="1" customWidth="1"/>
    <col min="5381" max="5381" width="9.42578125" style="55" bestFit="1" customWidth="1"/>
    <col min="5382" max="5382" width="14.140625" style="55" customWidth="1"/>
    <col min="5383" max="5383" width="8.7109375" style="55" bestFit="1" customWidth="1"/>
    <col min="5384" max="5384" width="10.42578125" style="55" bestFit="1" customWidth="1"/>
    <col min="5385" max="5385" width="11.5703125" style="55" bestFit="1" customWidth="1"/>
    <col min="5386" max="5386" width="11.85546875" style="55" bestFit="1" customWidth="1"/>
    <col min="5387" max="5387" width="10.42578125" style="55" bestFit="1" customWidth="1"/>
    <col min="5388" max="5388" width="10.85546875" style="55" bestFit="1" customWidth="1"/>
    <col min="5389" max="5389" width="9.140625" style="55" bestFit="1" customWidth="1"/>
    <col min="5390" max="5391" width="11.85546875" style="55" bestFit="1" customWidth="1"/>
    <col min="5392" max="5632" width="11.42578125" style="55"/>
    <col min="5633" max="5633" width="19.5703125" style="55" bestFit="1" customWidth="1"/>
    <col min="5634" max="5634" width="10.42578125" style="55" bestFit="1" customWidth="1"/>
    <col min="5635" max="5635" width="9.42578125" style="55" bestFit="1" customWidth="1"/>
    <col min="5636" max="5636" width="10.42578125" style="55" bestFit="1" customWidth="1"/>
    <col min="5637" max="5637" width="9.42578125" style="55" bestFit="1" customWidth="1"/>
    <col min="5638" max="5638" width="14.140625" style="55" customWidth="1"/>
    <col min="5639" max="5639" width="8.7109375" style="55" bestFit="1" customWidth="1"/>
    <col min="5640" max="5640" width="10.42578125" style="55" bestFit="1" customWidth="1"/>
    <col min="5641" max="5641" width="11.5703125" style="55" bestFit="1" customWidth="1"/>
    <col min="5642" max="5642" width="11.85546875" style="55" bestFit="1" customWidth="1"/>
    <col min="5643" max="5643" width="10.42578125" style="55" bestFit="1" customWidth="1"/>
    <col min="5644" max="5644" width="10.85546875" style="55" bestFit="1" customWidth="1"/>
    <col min="5645" max="5645" width="9.140625" style="55" bestFit="1" customWidth="1"/>
    <col min="5646" max="5647" width="11.85546875" style="55" bestFit="1" customWidth="1"/>
    <col min="5648" max="5888" width="11.42578125" style="55"/>
    <col min="5889" max="5889" width="19.5703125" style="55" bestFit="1" customWidth="1"/>
    <col min="5890" max="5890" width="10.42578125" style="55" bestFit="1" customWidth="1"/>
    <col min="5891" max="5891" width="9.42578125" style="55" bestFit="1" customWidth="1"/>
    <col min="5892" max="5892" width="10.42578125" style="55" bestFit="1" customWidth="1"/>
    <col min="5893" max="5893" width="9.42578125" style="55" bestFit="1" customWidth="1"/>
    <col min="5894" max="5894" width="14.140625" style="55" customWidth="1"/>
    <col min="5895" max="5895" width="8.7109375" style="55" bestFit="1" customWidth="1"/>
    <col min="5896" max="5896" width="10.42578125" style="55" bestFit="1" customWidth="1"/>
    <col min="5897" max="5897" width="11.5703125" style="55" bestFit="1" customWidth="1"/>
    <col min="5898" max="5898" width="11.85546875" style="55" bestFit="1" customWidth="1"/>
    <col min="5899" max="5899" width="10.42578125" style="55" bestFit="1" customWidth="1"/>
    <col min="5900" max="5900" width="10.85546875" style="55" bestFit="1" customWidth="1"/>
    <col min="5901" max="5901" width="9.140625" style="55" bestFit="1" customWidth="1"/>
    <col min="5902" max="5903" width="11.85546875" style="55" bestFit="1" customWidth="1"/>
    <col min="5904" max="6144" width="11.42578125" style="55"/>
    <col min="6145" max="6145" width="19.5703125" style="55" bestFit="1" customWidth="1"/>
    <col min="6146" max="6146" width="10.42578125" style="55" bestFit="1" customWidth="1"/>
    <col min="6147" max="6147" width="9.42578125" style="55" bestFit="1" customWidth="1"/>
    <col min="6148" max="6148" width="10.42578125" style="55" bestFit="1" customWidth="1"/>
    <col min="6149" max="6149" width="9.42578125" style="55" bestFit="1" customWidth="1"/>
    <col min="6150" max="6150" width="14.140625" style="55" customWidth="1"/>
    <col min="6151" max="6151" width="8.7109375" style="55" bestFit="1" customWidth="1"/>
    <col min="6152" max="6152" width="10.42578125" style="55" bestFit="1" customWidth="1"/>
    <col min="6153" max="6153" width="11.5703125" style="55" bestFit="1" customWidth="1"/>
    <col min="6154" max="6154" width="11.85546875" style="55" bestFit="1" customWidth="1"/>
    <col min="6155" max="6155" width="10.42578125" style="55" bestFit="1" customWidth="1"/>
    <col min="6156" max="6156" width="10.85546875" style="55" bestFit="1" customWidth="1"/>
    <col min="6157" max="6157" width="9.140625" style="55" bestFit="1" customWidth="1"/>
    <col min="6158" max="6159" width="11.85546875" style="55" bestFit="1" customWidth="1"/>
    <col min="6160" max="6400" width="11.42578125" style="55"/>
    <col min="6401" max="6401" width="19.5703125" style="55" bestFit="1" customWidth="1"/>
    <col min="6402" max="6402" width="10.42578125" style="55" bestFit="1" customWidth="1"/>
    <col min="6403" max="6403" width="9.42578125" style="55" bestFit="1" customWidth="1"/>
    <col min="6404" max="6404" width="10.42578125" style="55" bestFit="1" customWidth="1"/>
    <col min="6405" max="6405" width="9.42578125" style="55" bestFit="1" customWidth="1"/>
    <col min="6406" max="6406" width="14.140625" style="55" customWidth="1"/>
    <col min="6407" max="6407" width="8.7109375" style="55" bestFit="1" customWidth="1"/>
    <col min="6408" max="6408" width="10.42578125" style="55" bestFit="1" customWidth="1"/>
    <col min="6409" max="6409" width="11.5703125" style="55" bestFit="1" customWidth="1"/>
    <col min="6410" max="6410" width="11.85546875" style="55" bestFit="1" customWidth="1"/>
    <col min="6411" max="6411" width="10.42578125" style="55" bestFit="1" customWidth="1"/>
    <col min="6412" max="6412" width="10.85546875" style="55" bestFit="1" customWidth="1"/>
    <col min="6413" max="6413" width="9.140625" style="55" bestFit="1" customWidth="1"/>
    <col min="6414" max="6415" width="11.85546875" style="55" bestFit="1" customWidth="1"/>
    <col min="6416" max="6656" width="11.42578125" style="55"/>
    <col min="6657" max="6657" width="19.5703125" style="55" bestFit="1" customWidth="1"/>
    <col min="6658" max="6658" width="10.42578125" style="55" bestFit="1" customWidth="1"/>
    <col min="6659" max="6659" width="9.42578125" style="55" bestFit="1" customWidth="1"/>
    <col min="6660" max="6660" width="10.42578125" style="55" bestFit="1" customWidth="1"/>
    <col min="6661" max="6661" width="9.42578125" style="55" bestFit="1" customWidth="1"/>
    <col min="6662" max="6662" width="14.140625" style="55" customWidth="1"/>
    <col min="6663" max="6663" width="8.7109375" style="55" bestFit="1" customWidth="1"/>
    <col min="6664" max="6664" width="10.42578125" style="55" bestFit="1" customWidth="1"/>
    <col min="6665" max="6665" width="11.5703125" style="55" bestFit="1" customWidth="1"/>
    <col min="6666" max="6666" width="11.85546875" style="55" bestFit="1" customWidth="1"/>
    <col min="6667" max="6667" width="10.42578125" style="55" bestFit="1" customWidth="1"/>
    <col min="6668" max="6668" width="10.85546875" style="55" bestFit="1" customWidth="1"/>
    <col min="6669" max="6669" width="9.140625" style="55" bestFit="1" customWidth="1"/>
    <col min="6670" max="6671" width="11.85546875" style="55" bestFit="1" customWidth="1"/>
    <col min="6672" max="6912" width="11.42578125" style="55"/>
    <col min="6913" max="6913" width="19.5703125" style="55" bestFit="1" customWidth="1"/>
    <col min="6914" max="6914" width="10.42578125" style="55" bestFit="1" customWidth="1"/>
    <col min="6915" max="6915" width="9.42578125" style="55" bestFit="1" customWidth="1"/>
    <col min="6916" max="6916" width="10.42578125" style="55" bestFit="1" customWidth="1"/>
    <col min="6917" max="6917" width="9.42578125" style="55" bestFit="1" customWidth="1"/>
    <col min="6918" max="6918" width="14.140625" style="55" customWidth="1"/>
    <col min="6919" max="6919" width="8.7109375" style="55" bestFit="1" customWidth="1"/>
    <col min="6920" max="6920" width="10.42578125" style="55" bestFit="1" customWidth="1"/>
    <col min="6921" max="6921" width="11.5703125" style="55" bestFit="1" customWidth="1"/>
    <col min="6922" max="6922" width="11.85546875" style="55" bestFit="1" customWidth="1"/>
    <col min="6923" max="6923" width="10.42578125" style="55" bestFit="1" customWidth="1"/>
    <col min="6924" max="6924" width="10.85546875" style="55" bestFit="1" customWidth="1"/>
    <col min="6925" max="6925" width="9.140625" style="55" bestFit="1" customWidth="1"/>
    <col min="6926" max="6927" width="11.85546875" style="55" bestFit="1" customWidth="1"/>
    <col min="6928" max="7168" width="11.42578125" style="55"/>
    <col min="7169" max="7169" width="19.5703125" style="55" bestFit="1" customWidth="1"/>
    <col min="7170" max="7170" width="10.42578125" style="55" bestFit="1" customWidth="1"/>
    <col min="7171" max="7171" width="9.42578125" style="55" bestFit="1" customWidth="1"/>
    <col min="7172" max="7172" width="10.42578125" style="55" bestFit="1" customWidth="1"/>
    <col min="7173" max="7173" width="9.42578125" style="55" bestFit="1" customWidth="1"/>
    <col min="7174" max="7174" width="14.140625" style="55" customWidth="1"/>
    <col min="7175" max="7175" width="8.7109375" style="55" bestFit="1" customWidth="1"/>
    <col min="7176" max="7176" width="10.42578125" style="55" bestFit="1" customWidth="1"/>
    <col min="7177" max="7177" width="11.5703125" style="55" bestFit="1" customWidth="1"/>
    <col min="7178" max="7178" width="11.85546875" style="55" bestFit="1" customWidth="1"/>
    <col min="7179" max="7179" width="10.42578125" style="55" bestFit="1" customWidth="1"/>
    <col min="7180" max="7180" width="10.85546875" style="55" bestFit="1" customWidth="1"/>
    <col min="7181" max="7181" width="9.140625" style="55" bestFit="1" customWidth="1"/>
    <col min="7182" max="7183" width="11.85546875" style="55" bestFit="1" customWidth="1"/>
    <col min="7184" max="7424" width="11.42578125" style="55"/>
    <col min="7425" max="7425" width="19.5703125" style="55" bestFit="1" customWidth="1"/>
    <col min="7426" max="7426" width="10.42578125" style="55" bestFit="1" customWidth="1"/>
    <col min="7427" max="7427" width="9.42578125" style="55" bestFit="1" customWidth="1"/>
    <col min="7428" max="7428" width="10.42578125" style="55" bestFit="1" customWidth="1"/>
    <col min="7429" max="7429" width="9.42578125" style="55" bestFit="1" customWidth="1"/>
    <col min="7430" max="7430" width="14.140625" style="55" customWidth="1"/>
    <col min="7431" max="7431" width="8.7109375" style="55" bestFit="1" customWidth="1"/>
    <col min="7432" max="7432" width="10.42578125" style="55" bestFit="1" customWidth="1"/>
    <col min="7433" max="7433" width="11.5703125" style="55" bestFit="1" customWidth="1"/>
    <col min="7434" max="7434" width="11.85546875" style="55" bestFit="1" customWidth="1"/>
    <col min="7435" max="7435" width="10.42578125" style="55" bestFit="1" customWidth="1"/>
    <col min="7436" max="7436" width="10.85546875" style="55" bestFit="1" customWidth="1"/>
    <col min="7437" max="7437" width="9.140625" style="55" bestFit="1" customWidth="1"/>
    <col min="7438" max="7439" width="11.85546875" style="55" bestFit="1" customWidth="1"/>
    <col min="7440" max="7680" width="11.42578125" style="55"/>
    <col min="7681" max="7681" width="19.5703125" style="55" bestFit="1" customWidth="1"/>
    <col min="7682" max="7682" width="10.42578125" style="55" bestFit="1" customWidth="1"/>
    <col min="7683" max="7683" width="9.42578125" style="55" bestFit="1" customWidth="1"/>
    <col min="7684" max="7684" width="10.42578125" style="55" bestFit="1" customWidth="1"/>
    <col min="7685" max="7685" width="9.42578125" style="55" bestFit="1" customWidth="1"/>
    <col min="7686" max="7686" width="14.140625" style="55" customWidth="1"/>
    <col min="7687" max="7687" width="8.7109375" style="55" bestFit="1" customWidth="1"/>
    <col min="7688" max="7688" width="10.42578125" style="55" bestFit="1" customWidth="1"/>
    <col min="7689" max="7689" width="11.5703125" style="55" bestFit="1" customWidth="1"/>
    <col min="7690" max="7690" width="11.85546875" style="55" bestFit="1" customWidth="1"/>
    <col min="7691" max="7691" width="10.42578125" style="55" bestFit="1" customWidth="1"/>
    <col min="7692" max="7692" width="10.85546875" style="55" bestFit="1" customWidth="1"/>
    <col min="7693" max="7693" width="9.140625" style="55" bestFit="1" customWidth="1"/>
    <col min="7694" max="7695" width="11.85546875" style="55" bestFit="1" customWidth="1"/>
    <col min="7696" max="7936" width="11.42578125" style="55"/>
    <col min="7937" max="7937" width="19.5703125" style="55" bestFit="1" customWidth="1"/>
    <col min="7938" max="7938" width="10.42578125" style="55" bestFit="1" customWidth="1"/>
    <col min="7939" max="7939" width="9.42578125" style="55" bestFit="1" customWidth="1"/>
    <col min="7940" max="7940" width="10.42578125" style="55" bestFit="1" customWidth="1"/>
    <col min="7941" max="7941" width="9.42578125" style="55" bestFit="1" customWidth="1"/>
    <col min="7942" max="7942" width="14.140625" style="55" customWidth="1"/>
    <col min="7943" max="7943" width="8.7109375" style="55" bestFit="1" customWidth="1"/>
    <col min="7944" max="7944" width="10.42578125" style="55" bestFit="1" customWidth="1"/>
    <col min="7945" max="7945" width="11.5703125" style="55" bestFit="1" customWidth="1"/>
    <col min="7946" max="7946" width="11.85546875" style="55" bestFit="1" customWidth="1"/>
    <col min="7947" max="7947" width="10.42578125" style="55" bestFit="1" customWidth="1"/>
    <col min="7948" max="7948" width="10.85546875" style="55" bestFit="1" customWidth="1"/>
    <col min="7949" max="7949" width="9.140625" style="55" bestFit="1" customWidth="1"/>
    <col min="7950" max="7951" width="11.85546875" style="55" bestFit="1" customWidth="1"/>
    <col min="7952" max="8192" width="11.42578125" style="55"/>
    <col min="8193" max="8193" width="19.5703125" style="55" bestFit="1" customWidth="1"/>
    <col min="8194" max="8194" width="10.42578125" style="55" bestFit="1" customWidth="1"/>
    <col min="8195" max="8195" width="9.42578125" style="55" bestFit="1" customWidth="1"/>
    <col min="8196" max="8196" width="10.42578125" style="55" bestFit="1" customWidth="1"/>
    <col min="8197" max="8197" width="9.42578125" style="55" bestFit="1" customWidth="1"/>
    <col min="8198" max="8198" width="14.140625" style="55" customWidth="1"/>
    <col min="8199" max="8199" width="8.7109375" style="55" bestFit="1" customWidth="1"/>
    <col min="8200" max="8200" width="10.42578125" style="55" bestFit="1" customWidth="1"/>
    <col min="8201" max="8201" width="11.5703125" style="55" bestFit="1" customWidth="1"/>
    <col min="8202" max="8202" width="11.85546875" style="55" bestFit="1" customWidth="1"/>
    <col min="8203" max="8203" width="10.42578125" style="55" bestFit="1" customWidth="1"/>
    <col min="8204" max="8204" width="10.85546875" style="55" bestFit="1" customWidth="1"/>
    <col min="8205" max="8205" width="9.140625" style="55" bestFit="1" customWidth="1"/>
    <col min="8206" max="8207" width="11.85546875" style="55" bestFit="1" customWidth="1"/>
    <col min="8208" max="8448" width="11.42578125" style="55"/>
    <col min="8449" max="8449" width="19.5703125" style="55" bestFit="1" customWidth="1"/>
    <col min="8450" max="8450" width="10.42578125" style="55" bestFit="1" customWidth="1"/>
    <col min="8451" max="8451" width="9.42578125" style="55" bestFit="1" customWidth="1"/>
    <col min="8452" max="8452" width="10.42578125" style="55" bestFit="1" customWidth="1"/>
    <col min="8453" max="8453" width="9.42578125" style="55" bestFit="1" customWidth="1"/>
    <col min="8454" max="8454" width="14.140625" style="55" customWidth="1"/>
    <col min="8455" max="8455" width="8.7109375" style="55" bestFit="1" customWidth="1"/>
    <col min="8456" max="8456" width="10.42578125" style="55" bestFit="1" customWidth="1"/>
    <col min="8457" max="8457" width="11.5703125" style="55" bestFit="1" customWidth="1"/>
    <col min="8458" max="8458" width="11.85546875" style="55" bestFit="1" customWidth="1"/>
    <col min="8459" max="8459" width="10.42578125" style="55" bestFit="1" customWidth="1"/>
    <col min="8460" max="8460" width="10.85546875" style="55" bestFit="1" customWidth="1"/>
    <col min="8461" max="8461" width="9.140625" style="55" bestFit="1" customWidth="1"/>
    <col min="8462" max="8463" width="11.85546875" style="55" bestFit="1" customWidth="1"/>
    <col min="8464" max="8704" width="11.42578125" style="55"/>
    <col min="8705" max="8705" width="19.5703125" style="55" bestFit="1" customWidth="1"/>
    <col min="8706" max="8706" width="10.42578125" style="55" bestFit="1" customWidth="1"/>
    <col min="8707" max="8707" width="9.42578125" style="55" bestFit="1" customWidth="1"/>
    <col min="8708" max="8708" width="10.42578125" style="55" bestFit="1" customWidth="1"/>
    <col min="8709" max="8709" width="9.42578125" style="55" bestFit="1" customWidth="1"/>
    <col min="8710" max="8710" width="14.140625" style="55" customWidth="1"/>
    <col min="8711" max="8711" width="8.7109375" style="55" bestFit="1" customWidth="1"/>
    <col min="8712" max="8712" width="10.42578125" style="55" bestFit="1" customWidth="1"/>
    <col min="8713" max="8713" width="11.5703125" style="55" bestFit="1" customWidth="1"/>
    <col min="8714" max="8714" width="11.85546875" style="55" bestFit="1" customWidth="1"/>
    <col min="8715" max="8715" width="10.42578125" style="55" bestFit="1" customWidth="1"/>
    <col min="8716" max="8716" width="10.85546875" style="55" bestFit="1" customWidth="1"/>
    <col min="8717" max="8717" width="9.140625" style="55" bestFit="1" customWidth="1"/>
    <col min="8718" max="8719" width="11.85546875" style="55" bestFit="1" customWidth="1"/>
    <col min="8720" max="8960" width="11.42578125" style="55"/>
    <col min="8961" max="8961" width="19.5703125" style="55" bestFit="1" customWidth="1"/>
    <col min="8962" max="8962" width="10.42578125" style="55" bestFit="1" customWidth="1"/>
    <col min="8963" max="8963" width="9.42578125" style="55" bestFit="1" customWidth="1"/>
    <col min="8964" max="8964" width="10.42578125" style="55" bestFit="1" customWidth="1"/>
    <col min="8965" max="8965" width="9.42578125" style="55" bestFit="1" customWidth="1"/>
    <col min="8966" max="8966" width="14.140625" style="55" customWidth="1"/>
    <col min="8967" max="8967" width="8.7109375" style="55" bestFit="1" customWidth="1"/>
    <col min="8968" max="8968" width="10.42578125" style="55" bestFit="1" customWidth="1"/>
    <col min="8969" max="8969" width="11.5703125" style="55" bestFit="1" customWidth="1"/>
    <col min="8970" max="8970" width="11.85546875" style="55" bestFit="1" customWidth="1"/>
    <col min="8971" max="8971" width="10.42578125" style="55" bestFit="1" customWidth="1"/>
    <col min="8972" max="8972" width="10.85546875" style="55" bestFit="1" customWidth="1"/>
    <col min="8973" max="8973" width="9.140625" style="55" bestFit="1" customWidth="1"/>
    <col min="8974" max="8975" width="11.85546875" style="55" bestFit="1" customWidth="1"/>
    <col min="8976" max="9216" width="11.42578125" style="55"/>
    <col min="9217" max="9217" width="19.5703125" style="55" bestFit="1" customWidth="1"/>
    <col min="9218" max="9218" width="10.42578125" style="55" bestFit="1" customWidth="1"/>
    <col min="9219" max="9219" width="9.42578125" style="55" bestFit="1" customWidth="1"/>
    <col min="9220" max="9220" width="10.42578125" style="55" bestFit="1" customWidth="1"/>
    <col min="9221" max="9221" width="9.42578125" style="55" bestFit="1" customWidth="1"/>
    <col min="9222" max="9222" width="14.140625" style="55" customWidth="1"/>
    <col min="9223" max="9223" width="8.7109375" style="55" bestFit="1" customWidth="1"/>
    <col min="9224" max="9224" width="10.42578125" style="55" bestFit="1" customWidth="1"/>
    <col min="9225" max="9225" width="11.5703125" style="55" bestFit="1" customWidth="1"/>
    <col min="9226" max="9226" width="11.85546875" style="55" bestFit="1" customWidth="1"/>
    <col min="9227" max="9227" width="10.42578125" style="55" bestFit="1" customWidth="1"/>
    <col min="9228" max="9228" width="10.85546875" style="55" bestFit="1" customWidth="1"/>
    <col min="9229" max="9229" width="9.140625" style="55" bestFit="1" customWidth="1"/>
    <col min="9230" max="9231" width="11.85546875" style="55" bestFit="1" customWidth="1"/>
    <col min="9232" max="9472" width="11.42578125" style="55"/>
    <col min="9473" max="9473" width="19.5703125" style="55" bestFit="1" customWidth="1"/>
    <col min="9474" max="9474" width="10.42578125" style="55" bestFit="1" customWidth="1"/>
    <col min="9475" max="9475" width="9.42578125" style="55" bestFit="1" customWidth="1"/>
    <col min="9476" max="9476" width="10.42578125" style="55" bestFit="1" customWidth="1"/>
    <col min="9477" max="9477" width="9.42578125" style="55" bestFit="1" customWidth="1"/>
    <col min="9478" max="9478" width="14.140625" style="55" customWidth="1"/>
    <col min="9479" max="9479" width="8.7109375" style="55" bestFit="1" customWidth="1"/>
    <col min="9480" max="9480" width="10.42578125" style="55" bestFit="1" customWidth="1"/>
    <col min="9481" max="9481" width="11.5703125" style="55" bestFit="1" customWidth="1"/>
    <col min="9482" max="9482" width="11.85546875" style="55" bestFit="1" customWidth="1"/>
    <col min="9483" max="9483" width="10.42578125" style="55" bestFit="1" customWidth="1"/>
    <col min="9484" max="9484" width="10.85546875" style="55" bestFit="1" customWidth="1"/>
    <col min="9485" max="9485" width="9.140625" style="55" bestFit="1" customWidth="1"/>
    <col min="9486" max="9487" width="11.85546875" style="55" bestFit="1" customWidth="1"/>
    <col min="9488" max="9728" width="11.42578125" style="55"/>
    <col min="9729" max="9729" width="19.5703125" style="55" bestFit="1" customWidth="1"/>
    <col min="9730" max="9730" width="10.42578125" style="55" bestFit="1" customWidth="1"/>
    <col min="9731" max="9731" width="9.42578125" style="55" bestFit="1" customWidth="1"/>
    <col min="9732" max="9732" width="10.42578125" style="55" bestFit="1" customWidth="1"/>
    <col min="9733" max="9733" width="9.42578125" style="55" bestFit="1" customWidth="1"/>
    <col min="9734" max="9734" width="14.140625" style="55" customWidth="1"/>
    <col min="9735" max="9735" width="8.7109375" style="55" bestFit="1" customWidth="1"/>
    <col min="9736" max="9736" width="10.42578125" style="55" bestFit="1" customWidth="1"/>
    <col min="9737" max="9737" width="11.5703125" style="55" bestFit="1" customWidth="1"/>
    <col min="9738" max="9738" width="11.85546875" style="55" bestFit="1" customWidth="1"/>
    <col min="9739" max="9739" width="10.42578125" style="55" bestFit="1" customWidth="1"/>
    <col min="9740" max="9740" width="10.85546875" style="55" bestFit="1" customWidth="1"/>
    <col min="9741" max="9741" width="9.140625" style="55" bestFit="1" customWidth="1"/>
    <col min="9742" max="9743" width="11.85546875" style="55" bestFit="1" customWidth="1"/>
    <col min="9744" max="9984" width="11.42578125" style="55"/>
    <col min="9985" max="9985" width="19.5703125" style="55" bestFit="1" customWidth="1"/>
    <col min="9986" max="9986" width="10.42578125" style="55" bestFit="1" customWidth="1"/>
    <col min="9987" max="9987" width="9.42578125" style="55" bestFit="1" customWidth="1"/>
    <col min="9988" max="9988" width="10.42578125" style="55" bestFit="1" customWidth="1"/>
    <col min="9989" max="9989" width="9.42578125" style="55" bestFit="1" customWidth="1"/>
    <col min="9990" max="9990" width="14.140625" style="55" customWidth="1"/>
    <col min="9991" max="9991" width="8.7109375" style="55" bestFit="1" customWidth="1"/>
    <col min="9992" max="9992" width="10.42578125" style="55" bestFit="1" customWidth="1"/>
    <col min="9993" max="9993" width="11.5703125" style="55" bestFit="1" customWidth="1"/>
    <col min="9994" max="9994" width="11.85546875" style="55" bestFit="1" customWidth="1"/>
    <col min="9995" max="9995" width="10.42578125" style="55" bestFit="1" customWidth="1"/>
    <col min="9996" max="9996" width="10.85546875" style="55" bestFit="1" customWidth="1"/>
    <col min="9997" max="9997" width="9.140625" style="55" bestFit="1" customWidth="1"/>
    <col min="9998" max="9999" width="11.85546875" style="55" bestFit="1" customWidth="1"/>
    <col min="10000" max="10240" width="11.42578125" style="55"/>
    <col min="10241" max="10241" width="19.5703125" style="55" bestFit="1" customWidth="1"/>
    <col min="10242" max="10242" width="10.42578125" style="55" bestFit="1" customWidth="1"/>
    <col min="10243" max="10243" width="9.42578125" style="55" bestFit="1" customWidth="1"/>
    <col min="10244" max="10244" width="10.42578125" style="55" bestFit="1" customWidth="1"/>
    <col min="10245" max="10245" width="9.42578125" style="55" bestFit="1" customWidth="1"/>
    <col min="10246" max="10246" width="14.140625" style="55" customWidth="1"/>
    <col min="10247" max="10247" width="8.7109375" style="55" bestFit="1" customWidth="1"/>
    <col min="10248" max="10248" width="10.42578125" style="55" bestFit="1" customWidth="1"/>
    <col min="10249" max="10249" width="11.5703125" style="55" bestFit="1" customWidth="1"/>
    <col min="10250" max="10250" width="11.85546875" style="55" bestFit="1" customWidth="1"/>
    <col min="10251" max="10251" width="10.42578125" style="55" bestFit="1" customWidth="1"/>
    <col min="10252" max="10252" width="10.85546875" style="55" bestFit="1" customWidth="1"/>
    <col min="10253" max="10253" width="9.140625" style="55" bestFit="1" customWidth="1"/>
    <col min="10254" max="10255" width="11.85546875" style="55" bestFit="1" customWidth="1"/>
    <col min="10256" max="10496" width="11.42578125" style="55"/>
    <col min="10497" max="10497" width="19.5703125" style="55" bestFit="1" customWidth="1"/>
    <col min="10498" max="10498" width="10.42578125" style="55" bestFit="1" customWidth="1"/>
    <col min="10499" max="10499" width="9.42578125" style="55" bestFit="1" customWidth="1"/>
    <col min="10500" max="10500" width="10.42578125" style="55" bestFit="1" customWidth="1"/>
    <col min="10501" max="10501" width="9.42578125" style="55" bestFit="1" customWidth="1"/>
    <col min="10502" max="10502" width="14.140625" style="55" customWidth="1"/>
    <col min="10503" max="10503" width="8.7109375" style="55" bestFit="1" customWidth="1"/>
    <col min="10504" max="10504" width="10.42578125" style="55" bestFit="1" customWidth="1"/>
    <col min="10505" max="10505" width="11.5703125" style="55" bestFit="1" customWidth="1"/>
    <col min="10506" max="10506" width="11.85546875" style="55" bestFit="1" customWidth="1"/>
    <col min="10507" max="10507" width="10.42578125" style="55" bestFit="1" customWidth="1"/>
    <col min="10508" max="10508" width="10.85546875" style="55" bestFit="1" customWidth="1"/>
    <col min="10509" max="10509" width="9.140625" style="55" bestFit="1" customWidth="1"/>
    <col min="10510" max="10511" width="11.85546875" style="55" bestFit="1" customWidth="1"/>
    <col min="10512" max="10752" width="11.42578125" style="55"/>
    <col min="10753" max="10753" width="19.5703125" style="55" bestFit="1" customWidth="1"/>
    <col min="10754" max="10754" width="10.42578125" style="55" bestFit="1" customWidth="1"/>
    <col min="10755" max="10755" width="9.42578125" style="55" bestFit="1" customWidth="1"/>
    <col min="10756" max="10756" width="10.42578125" style="55" bestFit="1" customWidth="1"/>
    <col min="10757" max="10757" width="9.42578125" style="55" bestFit="1" customWidth="1"/>
    <col min="10758" max="10758" width="14.140625" style="55" customWidth="1"/>
    <col min="10759" max="10759" width="8.7109375" style="55" bestFit="1" customWidth="1"/>
    <col min="10760" max="10760" width="10.42578125" style="55" bestFit="1" customWidth="1"/>
    <col min="10761" max="10761" width="11.5703125" style="55" bestFit="1" customWidth="1"/>
    <col min="10762" max="10762" width="11.85546875" style="55" bestFit="1" customWidth="1"/>
    <col min="10763" max="10763" width="10.42578125" style="55" bestFit="1" customWidth="1"/>
    <col min="10764" max="10764" width="10.85546875" style="55" bestFit="1" customWidth="1"/>
    <col min="10765" max="10765" width="9.140625" style="55" bestFit="1" customWidth="1"/>
    <col min="10766" max="10767" width="11.85546875" style="55" bestFit="1" customWidth="1"/>
    <col min="10768" max="11008" width="11.42578125" style="55"/>
    <col min="11009" max="11009" width="19.5703125" style="55" bestFit="1" customWidth="1"/>
    <col min="11010" max="11010" width="10.42578125" style="55" bestFit="1" customWidth="1"/>
    <col min="11011" max="11011" width="9.42578125" style="55" bestFit="1" customWidth="1"/>
    <col min="11012" max="11012" width="10.42578125" style="55" bestFit="1" customWidth="1"/>
    <col min="11013" max="11013" width="9.42578125" style="55" bestFit="1" customWidth="1"/>
    <col min="11014" max="11014" width="14.140625" style="55" customWidth="1"/>
    <col min="11015" max="11015" width="8.7109375" style="55" bestFit="1" customWidth="1"/>
    <col min="11016" max="11016" width="10.42578125" style="55" bestFit="1" customWidth="1"/>
    <col min="11017" max="11017" width="11.5703125" style="55" bestFit="1" customWidth="1"/>
    <col min="11018" max="11018" width="11.85546875" style="55" bestFit="1" customWidth="1"/>
    <col min="11019" max="11019" width="10.42578125" style="55" bestFit="1" customWidth="1"/>
    <col min="11020" max="11020" width="10.85546875" style="55" bestFit="1" customWidth="1"/>
    <col min="11021" max="11021" width="9.140625" style="55" bestFit="1" customWidth="1"/>
    <col min="11022" max="11023" width="11.85546875" style="55" bestFit="1" customWidth="1"/>
    <col min="11024" max="11264" width="11.42578125" style="55"/>
    <col min="11265" max="11265" width="19.5703125" style="55" bestFit="1" customWidth="1"/>
    <col min="11266" max="11266" width="10.42578125" style="55" bestFit="1" customWidth="1"/>
    <col min="11267" max="11267" width="9.42578125" style="55" bestFit="1" customWidth="1"/>
    <col min="11268" max="11268" width="10.42578125" style="55" bestFit="1" customWidth="1"/>
    <col min="11269" max="11269" width="9.42578125" style="55" bestFit="1" customWidth="1"/>
    <col min="11270" max="11270" width="14.140625" style="55" customWidth="1"/>
    <col min="11271" max="11271" width="8.7109375" style="55" bestFit="1" customWidth="1"/>
    <col min="11272" max="11272" width="10.42578125" style="55" bestFit="1" customWidth="1"/>
    <col min="11273" max="11273" width="11.5703125" style="55" bestFit="1" customWidth="1"/>
    <col min="11274" max="11274" width="11.85546875" style="55" bestFit="1" customWidth="1"/>
    <col min="11275" max="11275" width="10.42578125" style="55" bestFit="1" customWidth="1"/>
    <col min="11276" max="11276" width="10.85546875" style="55" bestFit="1" customWidth="1"/>
    <col min="11277" max="11277" width="9.140625" style="55" bestFit="1" customWidth="1"/>
    <col min="11278" max="11279" width="11.85546875" style="55" bestFit="1" customWidth="1"/>
    <col min="11280" max="11520" width="11.42578125" style="55"/>
    <col min="11521" max="11521" width="19.5703125" style="55" bestFit="1" customWidth="1"/>
    <col min="11522" max="11522" width="10.42578125" style="55" bestFit="1" customWidth="1"/>
    <col min="11523" max="11523" width="9.42578125" style="55" bestFit="1" customWidth="1"/>
    <col min="11524" max="11524" width="10.42578125" style="55" bestFit="1" customWidth="1"/>
    <col min="11525" max="11525" width="9.42578125" style="55" bestFit="1" customWidth="1"/>
    <col min="11526" max="11526" width="14.140625" style="55" customWidth="1"/>
    <col min="11527" max="11527" width="8.7109375" style="55" bestFit="1" customWidth="1"/>
    <col min="11528" max="11528" width="10.42578125" style="55" bestFit="1" customWidth="1"/>
    <col min="11529" max="11529" width="11.5703125" style="55" bestFit="1" customWidth="1"/>
    <col min="11530" max="11530" width="11.85546875" style="55" bestFit="1" customWidth="1"/>
    <col min="11531" max="11531" width="10.42578125" style="55" bestFit="1" customWidth="1"/>
    <col min="11532" max="11532" width="10.85546875" style="55" bestFit="1" customWidth="1"/>
    <col min="11533" max="11533" width="9.140625" style="55" bestFit="1" customWidth="1"/>
    <col min="11534" max="11535" width="11.85546875" style="55" bestFit="1" customWidth="1"/>
    <col min="11536" max="11776" width="11.42578125" style="55"/>
    <col min="11777" max="11777" width="19.5703125" style="55" bestFit="1" customWidth="1"/>
    <col min="11778" max="11778" width="10.42578125" style="55" bestFit="1" customWidth="1"/>
    <col min="11779" max="11779" width="9.42578125" style="55" bestFit="1" customWidth="1"/>
    <col min="11780" max="11780" width="10.42578125" style="55" bestFit="1" customWidth="1"/>
    <col min="11781" max="11781" width="9.42578125" style="55" bestFit="1" customWidth="1"/>
    <col min="11782" max="11782" width="14.140625" style="55" customWidth="1"/>
    <col min="11783" max="11783" width="8.7109375" style="55" bestFit="1" customWidth="1"/>
    <col min="11784" max="11784" width="10.42578125" style="55" bestFit="1" customWidth="1"/>
    <col min="11785" max="11785" width="11.5703125" style="55" bestFit="1" customWidth="1"/>
    <col min="11786" max="11786" width="11.85546875" style="55" bestFit="1" customWidth="1"/>
    <col min="11787" max="11787" width="10.42578125" style="55" bestFit="1" customWidth="1"/>
    <col min="11788" max="11788" width="10.85546875" style="55" bestFit="1" customWidth="1"/>
    <col min="11789" max="11789" width="9.140625" style="55" bestFit="1" customWidth="1"/>
    <col min="11790" max="11791" width="11.85546875" style="55" bestFit="1" customWidth="1"/>
    <col min="11792" max="12032" width="11.42578125" style="55"/>
    <col min="12033" max="12033" width="19.5703125" style="55" bestFit="1" customWidth="1"/>
    <col min="12034" max="12034" width="10.42578125" style="55" bestFit="1" customWidth="1"/>
    <col min="12035" max="12035" width="9.42578125" style="55" bestFit="1" customWidth="1"/>
    <col min="12036" max="12036" width="10.42578125" style="55" bestFit="1" customWidth="1"/>
    <col min="12037" max="12037" width="9.42578125" style="55" bestFit="1" customWidth="1"/>
    <col min="12038" max="12038" width="14.140625" style="55" customWidth="1"/>
    <col min="12039" max="12039" width="8.7109375" style="55" bestFit="1" customWidth="1"/>
    <col min="12040" max="12040" width="10.42578125" style="55" bestFit="1" customWidth="1"/>
    <col min="12041" max="12041" width="11.5703125" style="55" bestFit="1" customWidth="1"/>
    <col min="12042" max="12042" width="11.85546875" style="55" bestFit="1" customWidth="1"/>
    <col min="12043" max="12043" width="10.42578125" style="55" bestFit="1" customWidth="1"/>
    <col min="12044" max="12044" width="10.85546875" style="55" bestFit="1" customWidth="1"/>
    <col min="12045" max="12045" width="9.140625" style="55" bestFit="1" customWidth="1"/>
    <col min="12046" max="12047" width="11.85546875" style="55" bestFit="1" customWidth="1"/>
    <col min="12048" max="12288" width="11.42578125" style="55"/>
    <col min="12289" max="12289" width="19.5703125" style="55" bestFit="1" customWidth="1"/>
    <col min="12290" max="12290" width="10.42578125" style="55" bestFit="1" customWidth="1"/>
    <col min="12291" max="12291" width="9.42578125" style="55" bestFit="1" customWidth="1"/>
    <col min="12292" max="12292" width="10.42578125" style="55" bestFit="1" customWidth="1"/>
    <col min="12293" max="12293" width="9.42578125" style="55" bestFit="1" customWidth="1"/>
    <col min="12294" max="12294" width="14.140625" style="55" customWidth="1"/>
    <col min="12295" max="12295" width="8.7109375" style="55" bestFit="1" customWidth="1"/>
    <col min="12296" max="12296" width="10.42578125" style="55" bestFit="1" customWidth="1"/>
    <col min="12297" max="12297" width="11.5703125" style="55" bestFit="1" customWidth="1"/>
    <col min="12298" max="12298" width="11.85546875" style="55" bestFit="1" customWidth="1"/>
    <col min="12299" max="12299" width="10.42578125" style="55" bestFit="1" customWidth="1"/>
    <col min="12300" max="12300" width="10.85546875" style="55" bestFit="1" customWidth="1"/>
    <col min="12301" max="12301" width="9.140625" style="55" bestFit="1" customWidth="1"/>
    <col min="12302" max="12303" width="11.85546875" style="55" bestFit="1" customWidth="1"/>
    <col min="12304" max="12544" width="11.42578125" style="55"/>
    <col min="12545" max="12545" width="19.5703125" style="55" bestFit="1" customWidth="1"/>
    <col min="12546" max="12546" width="10.42578125" style="55" bestFit="1" customWidth="1"/>
    <col min="12547" max="12547" width="9.42578125" style="55" bestFit="1" customWidth="1"/>
    <col min="12548" max="12548" width="10.42578125" style="55" bestFit="1" customWidth="1"/>
    <col min="12549" max="12549" width="9.42578125" style="55" bestFit="1" customWidth="1"/>
    <col min="12550" max="12550" width="14.140625" style="55" customWidth="1"/>
    <col min="12551" max="12551" width="8.7109375" style="55" bestFit="1" customWidth="1"/>
    <col min="12552" max="12552" width="10.42578125" style="55" bestFit="1" customWidth="1"/>
    <col min="12553" max="12553" width="11.5703125" style="55" bestFit="1" customWidth="1"/>
    <col min="12554" max="12554" width="11.85546875" style="55" bestFit="1" customWidth="1"/>
    <col min="12555" max="12555" width="10.42578125" style="55" bestFit="1" customWidth="1"/>
    <col min="12556" max="12556" width="10.85546875" style="55" bestFit="1" customWidth="1"/>
    <col min="12557" max="12557" width="9.140625" style="55" bestFit="1" customWidth="1"/>
    <col min="12558" max="12559" width="11.85546875" style="55" bestFit="1" customWidth="1"/>
    <col min="12560" max="12800" width="11.42578125" style="55"/>
    <col min="12801" max="12801" width="19.5703125" style="55" bestFit="1" customWidth="1"/>
    <col min="12802" max="12802" width="10.42578125" style="55" bestFit="1" customWidth="1"/>
    <col min="12803" max="12803" width="9.42578125" style="55" bestFit="1" customWidth="1"/>
    <col min="12804" max="12804" width="10.42578125" style="55" bestFit="1" customWidth="1"/>
    <col min="12805" max="12805" width="9.42578125" style="55" bestFit="1" customWidth="1"/>
    <col min="12806" max="12806" width="14.140625" style="55" customWidth="1"/>
    <col min="12807" max="12807" width="8.7109375" style="55" bestFit="1" customWidth="1"/>
    <col min="12808" max="12808" width="10.42578125" style="55" bestFit="1" customWidth="1"/>
    <col min="12809" max="12809" width="11.5703125" style="55" bestFit="1" customWidth="1"/>
    <col min="12810" max="12810" width="11.85546875" style="55" bestFit="1" customWidth="1"/>
    <col min="12811" max="12811" width="10.42578125" style="55" bestFit="1" customWidth="1"/>
    <col min="12812" max="12812" width="10.85546875" style="55" bestFit="1" customWidth="1"/>
    <col min="12813" max="12813" width="9.140625" style="55" bestFit="1" customWidth="1"/>
    <col min="12814" max="12815" width="11.85546875" style="55" bestFit="1" customWidth="1"/>
    <col min="12816" max="13056" width="11.42578125" style="55"/>
    <col min="13057" max="13057" width="19.5703125" style="55" bestFit="1" customWidth="1"/>
    <col min="13058" max="13058" width="10.42578125" style="55" bestFit="1" customWidth="1"/>
    <col min="13059" max="13059" width="9.42578125" style="55" bestFit="1" customWidth="1"/>
    <col min="13060" max="13060" width="10.42578125" style="55" bestFit="1" customWidth="1"/>
    <col min="13061" max="13061" width="9.42578125" style="55" bestFit="1" customWidth="1"/>
    <col min="13062" max="13062" width="14.140625" style="55" customWidth="1"/>
    <col min="13063" max="13063" width="8.7109375" style="55" bestFit="1" customWidth="1"/>
    <col min="13064" max="13064" width="10.42578125" style="55" bestFit="1" customWidth="1"/>
    <col min="13065" max="13065" width="11.5703125" style="55" bestFit="1" customWidth="1"/>
    <col min="13066" max="13066" width="11.85546875" style="55" bestFit="1" customWidth="1"/>
    <col min="13067" max="13067" width="10.42578125" style="55" bestFit="1" customWidth="1"/>
    <col min="13068" max="13068" width="10.85546875" style="55" bestFit="1" customWidth="1"/>
    <col min="13069" max="13069" width="9.140625" style="55" bestFit="1" customWidth="1"/>
    <col min="13070" max="13071" width="11.85546875" style="55" bestFit="1" customWidth="1"/>
    <col min="13072" max="13312" width="11.42578125" style="55"/>
    <col min="13313" max="13313" width="19.5703125" style="55" bestFit="1" customWidth="1"/>
    <col min="13314" max="13314" width="10.42578125" style="55" bestFit="1" customWidth="1"/>
    <col min="13315" max="13315" width="9.42578125" style="55" bestFit="1" customWidth="1"/>
    <col min="13316" max="13316" width="10.42578125" style="55" bestFit="1" customWidth="1"/>
    <col min="13317" max="13317" width="9.42578125" style="55" bestFit="1" customWidth="1"/>
    <col min="13318" max="13318" width="14.140625" style="55" customWidth="1"/>
    <col min="13319" max="13319" width="8.7109375" style="55" bestFit="1" customWidth="1"/>
    <col min="13320" max="13320" width="10.42578125" style="55" bestFit="1" customWidth="1"/>
    <col min="13321" max="13321" width="11.5703125" style="55" bestFit="1" customWidth="1"/>
    <col min="13322" max="13322" width="11.85546875" style="55" bestFit="1" customWidth="1"/>
    <col min="13323" max="13323" width="10.42578125" style="55" bestFit="1" customWidth="1"/>
    <col min="13324" max="13324" width="10.85546875" style="55" bestFit="1" customWidth="1"/>
    <col min="13325" max="13325" width="9.140625" style="55" bestFit="1" customWidth="1"/>
    <col min="13326" max="13327" width="11.85546875" style="55" bestFit="1" customWidth="1"/>
    <col min="13328" max="13568" width="11.42578125" style="55"/>
    <col min="13569" max="13569" width="19.5703125" style="55" bestFit="1" customWidth="1"/>
    <col min="13570" max="13570" width="10.42578125" style="55" bestFit="1" customWidth="1"/>
    <col min="13571" max="13571" width="9.42578125" style="55" bestFit="1" customWidth="1"/>
    <col min="13572" max="13572" width="10.42578125" style="55" bestFit="1" customWidth="1"/>
    <col min="13573" max="13573" width="9.42578125" style="55" bestFit="1" customWidth="1"/>
    <col min="13574" max="13574" width="14.140625" style="55" customWidth="1"/>
    <col min="13575" max="13575" width="8.7109375" style="55" bestFit="1" customWidth="1"/>
    <col min="13576" max="13576" width="10.42578125" style="55" bestFit="1" customWidth="1"/>
    <col min="13577" max="13577" width="11.5703125" style="55" bestFit="1" customWidth="1"/>
    <col min="13578" max="13578" width="11.85546875" style="55" bestFit="1" customWidth="1"/>
    <col min="13579" max="13579" width="10.42578125" style="55" bestFit="1" customWidth="1"/>
    <col min="13580" max="13580" width="10.85546875" style="55" bestFit="1" customWidth="1"/>
    <col min="13581" max="13581" width="9.140625" style="55" bestFit="1" customWidth="1"/>
    <col min="13582" max="13583" width="11.85546875" style="55" bestFit="1" customWidth="1"/>
    <col min="13584" max="13824" width="11.42578125" style="55"/>
    <col min="13825" max="13825" width="19.5703125" style="55" bestFit="1" customWidth="1"/>
    <col min="13826" max="13826" width="10.42578125" style="55" bestFit="1" customWidth="1"/>
    <col min="13827" max="13827" width="9.42578125" style="55" bestFit="1" customWidth="1"/>
    <col min="13828" max="13828" width="10.42578125" style="55" bestFit="1" customWidth="1"/>
    <col min="13829" max="13829" width="9.42578125" style="55" bestFit="1" customWidth="1"/>
    <col min="13830" max="13830" width="14.140625" style="55" customWidth="1"/>
    <col min="13831" max="13831" width="8.7109375" style="55" bestFit="1" customWidth="1"/>
    <col min="13832" max="13832" width="10.42578125" style="55" bestFit="1" customWidth="1"/>
    <col min="13833" max="13833" width="11.5703125" style="55" bestFit="1" customWidth="1"/>
    <col min="13834" max="13834" width="11.85546875" style="55" bestFit="1" customWidth="1"/>
    <col min="13835" max="13835" width="10.42578125" style="55" bestFit="1" customWidth="1"/>
    <col min="13836" max="13836" width="10.85546875" style="55" bestFit="1" customWidth="1"/>
    <col min="13837" max="13837" width="9.140625" style="55" bestFit="1" customWidth="1"/>
    <col min="13838" max="13839" width="11.85546875" style="55" bestFit="1" customWidth="1"/>
    <col min="13840" max="14080" width="11.42578125" style="55"/>
    <col min="14081" max="14081" width="19.5703125" style="55" bestFit="1" customWidth="1"/>
    <col min="14082" max="14082" width="10.42578125" style="55" bestFit="1" customWidth="1"/>
    <col min="14083" max="14083" width="9.42578125" style="55" bestFit="1" customWidth="1"/>
    <col min="14084" max="14084" width="10.42578125" style="55" bestFit="1" customWidth="1"/>
    <col min="14085" max="14085" width="9.42578125" style="55" bestFit="1" customWidth="1"/>
    <col min="14086" max="14086" width="14.140625" style="55" customWidth="1"/>
    <col min="14087" max="14087" width="8.7109375" style="55" bestFit="1" customWidth="1"/>
    <col min="14088" max="14088" width="10.42578125" style="55" bestFit="1" customWidth="1"/>
    <col min="14089" max="14089" width="11.5703125" style="55" bestFit="1" customWidth="1"/>
    <col min="14090" max="14090" width="11.85546875" style="55" bestFit="1" customWidth="1"/>
    <col min="14091" max="14091" width="10.42578125" style="55" bestFit="1" customWidth="1"/>
    <col min="14092" max="14092" width="10.85546875" style="55" bestFit="1" customWidth="1"/>
    <col min="14093" max="14093" width="9.140625" style="55" bestFit="1" customWidth="1"/>
    <col min="14094" max="14095" width="11.85546875" style="55" bestFit="1" customWidth="1"/>
    <col min="14096" max="14336" width="11.42578125" style="55"/>
    <col min="14337" max="14337" width="19.5703125" style="55" bestFit="1" customWidth="1"/>
    <col min="14338" max="14338" width="10.42578125" style="55" bestFit="1" customWidth="1"/>
    <col min="14339" max="14339" width="9.42578125" style="55" bestFit="1" customWidth="1"/>
    <col min="14340" max="14340" width="10.42578125" style="55" bestFit="1" customWidth="1"/>
    <col min="14341" max="14341" width="9.42578125" style="55" bestFit="1" customWidth="1"/>
    <col min="14342" max="14342" width="14.140625" style="55" customWidth="1"/>
    <col min="14343" max="14343" width="8.7109375" style="55" bestFit="1" customWidth="1"/>
    <col min="14344" max="14344" width="10.42578125" style="55" bestFit="1" customWidth="1"/>
    <col min="14345" max="14345" width="11.5703125" style="55" bestFit="1" customWidth="1"/>
    <col min="14346" max="14346" width="11.85546875" style="55" bestFit="1" customWidth="1"/>
    <col min="14347" max="14347" width="10.42578125" style="55" bestFit="1" customWidth="1"/>
    <col min="14348" max="14348" width="10.85546875" style="55" bestFit="1" customWidth="1"/>
    <col min="14349" max="14349" width="9.140625" style="55" bestFit="1" customWidth="1"/>
    <col min="14350" max="14351" width="11.85546875" style="55" bestFit="1" customWidth="1"/>
    <col min="14352" max="14592" width="11.42578125" style="55"/>
    <col min="14593" max="14593" width="19.5703125" style="55" bestFit="1" customWidth="1"/>
    <col min="14594" max="14594" width="10.42578125" style="55" bestFit="1" customWidth="1"/>
    <col min="14595" max="14595" width="9.42578125" style="55" bestFit="1" customWidth="1"/>
    <col min="14596" max="14596" width="10.42578125" style="55" bestFit="1" customWidth="1"/>
    <col min="14597" max="14597" width="9.42578125" style="55" bestFit="1" customWidth="1"/>
    <col min="14598" max="14598" width="14.140625" style="55" customWidth="1"/>
    <col min="14599" max="14599" width="8.7109375" style="55" bestFit="1" customWidth="1"/>
    <col min="14600" max="14600" width="10.42578125" style="55" bestFit="1" customWidth="1"/>
    <col min="14601" max="14601" width="11.5703125" style="55" bestFit="1" customWidth="1"/>
    <col min="14602" max="14602" width="11.85546875" style="55" bestFit="1" customWidth="1"/>
    <col min="14603" max="14603" width="10.42578125" style="55" bestFit="1" customWidth="1"/>
    <col min="14604" max="14604" width="10.85546875" style="55" bestFit="1" customWidth="1"/>
    <col min="14605" max="14605" width="9.140625" style="55" bestFit="1" customWidth="1"/>
    <col min="14606" max="14607" width="11.85546875" style="55" bestFit="1" customWidth="1"/>
    <col min="14608" max="14848" width="11.42578125" style="55"/>
    <col min="14849" max="14849" width="19.5703125" style="55" bestFit="1" customWidth="1"/>
    <col min="14850" max="14850" width="10.42578125" style="55" bestFit="1" customWidth="1"/>
    <col min="14851" max="14851" width="9.42578125" style="55" bestFit="1" customWidth="1"/>
    <col min="14852" max="14852" width="10.42578125" style="55" bestFit="1" customWidth="1"/>
    <col min="14853" max="14853" width="9.42578125" style="55" bestFit="1" customWidth="1"/>
    <col min="14854" max="14854" width="14.140625" style="55" customWidth="1"/>
    <col min="14855" max="14855" width="8.7109375" style="55" bestFit="1" customWidth="1"/>
    <col min="14856" max="14856" width="10.42578125" style="55" bestFit="1" customWidth="1"/>
    <col min="14857" max="14857" width="11.5703125" style="55" bestFit="1" customWidth="1"/>
    <col min="14858" max="14858" width="11.85546875" style="55" bestFit="1" customWidth="1"/>
    <col min="14859" max="14859" width="10.42578125" style="55" bestFit="1" customWidth="1"/>
    <col min="14860" max="14860" width="10.85546875" style="55" bestFit="1" customWidth="1"/>
    <col min="14861" max="14861" width="9.140625" style="55" bestFit="1" customWidth="1"/>
    <col min="14862" max="14863" width="11.85546875" style="55" bestFit="1" customWidth="1"/>
    <col min="14864" max="15104" width="11.42578125" style="55"/>
    <col min="15105" max="15105" width="19.5703125" style="55" bestFit="1" customWidth="1"/>
    <col min="15106" max="15106" width="10.42578125" style="55" bestFit="1" customWidth="1"/>
    <col min="15107" max="15107" width="9.42578125" style="55" bestFit="1" customWidth="1"/>
    <col min="15108" max="15108" width="10.42578125" style="55" bestFit="1" customWidth="1"/>
    <col min="15109" max="15109" width="9.42578125" style="55" bestFit="1" customWidth="1"/>
    <col min="15110" max="15110" width="14.140625" style="55" customWidth="1"/>
    <col min="15111" max="15111" width="8.7109375" style="55" bestFit="1" customWidth="1"/>
    <col min="15112" max="15112" width="10.42578125" style="55" bestFit="1" customWidth="1"/>
    <col min="15113" max="15113" width="11.5703125" style="55" bestFit="1" customWidth="1"/>
    <col min="15114" max="15114" width="11.85546875" style="55" bestFit="1" customWidth="1"/>
    <col min="15115" max="15115" width="10.42578125" style="55" bestFit="1" customWidth="1"/>
    <col min="15116" max="15116" width="10.85546875" style="55" bestFit="1" customWidth="1"/>
    <col min="15117" max="15117" width="9.140625" style="55" bestFit="1" customWidth="1"/>
    <col min="15118" max="15119" width="11.85546875" style="55" bestFit="1" customWidth="1"/>
    <col min="15120" max="15360" width="11.42578125" style="55"/>
    <col min="15361" max="15361" width="19.5703125" style="55" bestFit="1" customWidth="1"/>
    <col min="15362" max="15362" width="10.42578125" style="55" bestFit="1" customWidth="1"/>
    <col min="15363" max="15363" width="9.42578125" style="55" bestFit="1" customWidth="1"/>
    <col min="15364" max="15364" width="10.42578125" style="55" bestFit="1" customWidth="1"/>
    <col min="15365" max="15365" width="9.42578125" style="55" bestFit="1" customWidth="1"/>
    <col min="15366" max="15366" width="14.140625" style="55" customWidth="1"/>
    <col min="15367" max="15367" width="8.7109375" style="55" bestFit="1" customWidth="1"/>
    <col min="15368" max="15368" width="10.42578125" style="55" bestFit="1" customWidth="1"/>
    <col min="15369" max="15369" width="11.5703125" style="55" bestFit="1" customWidth="1"/>
    <col min="15370" max="15370" width="11.85546875" style="55" bestFit="1" customWidth="1"/>
    <col min="15371" max="15371" width="10.42578125" style="55" bestFit="1" customWidth="1"/>
    <col min="15372" max="15372" width="10.85546875" style="55" bestFit="1" customWidth="1"/>
    <col min="15373" max="15373" width="9.140625" style="55" bestFit="1" customWidth="1"/>
    <col min="15374" max="15375" width="11.85546875" style="55" bestFit="1" customWidth="1"/>
    <col min="15376" max="15616" width="11.42578125" style="55"/>
    <col min="15617" max="15617" width="19.5703125" style="55" bestFit="1" customWidth="1"/>
    <col min="15618" max="15618" width="10.42578125" style="55" bestFit="1" customWidth="1"/>
    <col min="15619" max="15619" width="9.42578125" style="55" bestFit="1" customWidth="1"/>
    <col min="15620" max="15620" width="10.42578125" style="55" bestFit="1" customWidth="1"/>
    <col min="15621" max="15621" width="9.42578125" style="55" bestFit="1" customWidth="1"/>
    <col min="15622" max="15622" width="14.140625" style="55" customWidth="1"/>
    <col min="15623" max="15623" width="8.7109375" style="55" bestFit="1" customWidth="1"/>
    <col min="15624" max="15624" width="10.42578125" style="55" bestFit="1" customWidth="1"/>
    <col min="15625" max="15625" width="11.5703125" style="55" bestFit="1" customWidth="1"/>
    <col min="15626" max="15626" width="11.85546875" style="55" bestFit="1" customWidth="1"/>
    <col min="15627" max="15627" width="10.42578125" style="55" bestFit="1" customWidth="1"/>
    <col min="15628" max="15628" width="10.85546875" style="55" bestFit="1" customWidth="1"/>
    <col min="15629" max="15629" width="9.140625" style="55" bestFit="1" customWidth="1"/>
    <col min="15630" max="15631" width="11.85546875" style="55" bestFit="1" customWidth="1"/>
    <col min="15632" max="15872" width="11.42578125" style="55"/>
    <col min="15873" max="15873" width="19.5703125" style="55" bestFit="1" customWidth="1"/>
    <col min="15874" max="15874" width="10.42578125" style="55" bestFit="1" customWidth="1"/>
    <col min="15875" max="15875" width="9.42578125" style="55" bestFit="1" customWidth="1"/>
    <col min="15876" max="15876" width="10.42578125" style="55" bestFit="1" customWidth="1"/>
    <col min="15877" max="15877" width="9.42578125" style="55" bestFit="1" customWidth="1"/>
    <col min="15878" max="15878" width="14.140625" style="55" customWidth="1"/>
    <col min="15879" max="15879" width="8.7109375" style="55" bestFit="1" customWidth="1"/>
    <col min="15880" max="15880" width="10.42578125" style="55" bestFit="1" customWidth="1"/>
    <col min="15881" max="15881" width="11.5703125" style="55" bestFit="1" customWidth="1"/>
    <col min="15882" max="15882" width="11.85546875" style="55" bestFit="1" customWidth="1"/>
    <col min="15883" max="15883" width="10.42578125" style="55" bestFit="1" customWidth="1"/>
    <col min="15884" max="15884" width="10.85546875" style="55" bestFit="1" customWidth="1"/>
    <col min="15885" max="15885" width="9.140625" style="55" bestFit="1" customWidth="1"/>
    <col min="15886" max="15887" width="11.85546875" style="55" bestFit="1" customWidth="1"/>
    <col min="15888" max="16128" width="11.42578125" style="55"/>
    <col min="16129" max="16129" width="19.5703125" style="55" bestFit="1" customWidth="1"/>
    <col min="16130" max="16130" width="10.42578125" style="55" bestFit="1" customWidth="1"/>
    <col min="16131" max="16131" width="9.42578125" style="55" bestFit="1" customWidth="1"/>
    <col min="16132" max="16132" width="10.42578125" style="55" bestFit="1" customWidth="1"/>
    <col min="16133" max="16133" width="9.42578125" style="55" bestFit="1" customWidth="1"/>
    <col min="16134" max="16134" width="14.140625" style="55" customWidth="1"/>
    <col min="16135" max="16135" width="8.7109375" style="55" bestFit="1" customWidth="1"/>
    <col min="16136" max="16136" width="10.42578125" style="55" bestFit="1" customWidth="1"/>
    <col min="16137" max="16137" width="11.5703125" style="55" bestFit="1" customWidth="1"/>
    <col min="16138" max="16138" width="11.85546875" style="55" bestFit="1" customWidth="1"/>
    <col min="16139" max="16139" width="10.42578125" style="55" bestFit="1" customWidth="1"/>
    <col min="16140" max="16140" width="10.85546875" style="55" bestFit="1" customWidth="1"/>
    <col min="16141" max="16141" width="9.140625" style="55" bestFit="1" customWidth="1"/>
    <col min="16142" max="16143" width="11.85546875" style="55" bestFit="1" customWidth="1"/>
    <col min="16144" max="16384" width="11.42578125" style="55"/>
  </cols>
  <sheetData>
    <row r="1" spans="1:22" ht="45" customHeight="1" x14ac:dyDescent="0.25"/>
    <row r="2" spans="1:22" x14ac:dyDescent="0.25">
      <c r="A2" s="58" t="s">
        <v>0</v>
      </c>
      <c r="B2" s="59" t="s">
        <v>1</v>
      </c>
      <c r="C2" s="60"/>
      <c r="D2" s="60"/>
      <c r="E2" s="60"/>
      <c r="F2" s="60"/>
      <c r="G2" s="61"/>
      <c r="H2" s="61"/>
      <c r="I2" s="61"/>
      <c r="J2" s="61"/>
      <c r="K2" s="61"/>
      <c r="L2" s="61"/>
      <c r="M2" s="61"/>
      <c r="N2" s="61"/>
      <c r="O2" s="53"/>
      <c r="P2" s="61"/>
      <c r="Q2" s="61"/>
      <c r="R2" s="61"/>
      <c r="S2" s="61"/>
      <c r="T2" s="61"/>
      <c r="U2" s="61"/>
      <c r="V2" s="61"/>
    </row>
    <row r="3" spans="1:22" x14ac:dyDescent="0.25">
      <c r="A3" s="58" t="s">
        <v>63</v>
      </c>
      <c r="B3" s="59" t="s">
        <v>64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1"/>
      <c r="N3" s="61"/>
      <c r="O3" s="53"/>
      <c r="P3" s="61"/>
      <c r="Q3" s="61"/>
      <c r="R3" s="61"/>
      <c r="S3" s="61"/>
      <c r="T3" s="61"/>
      <c r="U3" s="61"/>
      <c r="V3" s="61"/>
    </row>
    <row r="4" spans="1:22" s="62" customFormat="1" ht="14.25" x14ac:dyDescent="0.2">
      <c r="A4" s="58" t="s">
        <v>2</v>
      </c>
      <c r="B4" s="58" t="s">
        <v>3</v>
      </c>
      <c r="C4" s="58"/>
      <c r="F4" s="63"/>
      <c r="M4" s="64"/>
    </row>
    <row r="5" spans="1:22" s="62" customFormat="1" ht="14.25" x14ac:dyDescent="0.2">
      <c r="A5" s="58" t="s">
        <v>4</v>
      </c>
      <c r="B5" s="58" t="s">
        <v>5</v>
      </c>
      <c r="C5" s="58"/>
      <c r="F5" s="63"/>
      <c r="M5" s="64"/>
    </row>
    <row r="6" spans="1:22" s="62" customFormat="1" ht="14.25" x14ac:dyDescent="0.2">
      <c r="A6" s="58" t="s">
        <v>6</v>
      </c>
      <c r="B6" s="58" t="s">
        <v>7</v>
      </c>
      <c r="C6" s="58"/>
      <c r="F6" s="63"/>
      <c r="M6" s="64"/>
    </row>
    <row r="7" spans="1:22" s="62" customFormat="1" ht="14.25" x14ac:dyDescent="0.2">
      <c r="A7" s="58" t="s">
        <v>8</v>
      </c>
      <c r="B7" s="58" t="s">
        <v>9</v>
      </c>
      <c r="C7" s="58"/>
      <c r="F7" s="63"/>
      <c r="M7" s="64"/>
    </row>
    <row r="8" spans="1:22" s="62" customFormat="1" ht="14.25" x14ac:dyDescent="0.2">
      <c r="A8" s="58" t="s">
        <v>10</v>
      </c>
      <c r="B8" s="58" t="s">
        <v>11</v>
      </c>
      <c r="C8" s="58"/>
      <c r="F8" s="63"/>
      <c r="M8" s="64"/>
    </row>
    <row r="9" spans="1:22" ht="15.75" thickBot="1" x14ac:dyDescent="0.3"/>
    <row r="10" spans="1:22" s="72" customFormat="1" ht="15.75" thickBot="1" x14ac:dyDescent="0.3">
      <c r="A10" s="65"/>
      <c r="B10" s="44" t="s">
        <v>60</v>
      </c>
      <c r="C10" s="67"/>
      <c r="D10" s="67"/>
      <c r="E10" s="67"/>
      <c r="F10" s="68"/>
      <c r="G10" s="67"/>
      <c r="H10" s="70" t="s">
        <v>61</v>
      </c>
      <c r="I10" s="67"/>
      <c r="J10" s="67"/>
      <c r="K10" s="67"/>
      <c r="L10" s="67"/>
      <c r="M10" s="71"/>
    </row>
    <row r="11" spans="1:22" s="72" customFormat="1" x14ac:dyDescent="0.25">
      <c r="A11" s="73" t="s">
        <v>12</v>
      </c>
      <c r="B11" s="74" t="s">
        <v>13</v>
      </c>
      <c r="C11" s="69" t="s">
        <v>14</v>
      </c>
      <c r="D11" s="75" t="s">
        <v>15</v>
      </c>
      <c r="E11" s="75" t="s">
        <v>16</v>
      </c>
      <c r="F11" s="76" t="s">
        <v>17</v>
      </c>
      <c r="G11" s="75" t="s">
        <v>20</v>
      </c>
      <c r="H11" s="69" t="s">
        <v>18</v>
      </c>
      <c r="I11" s="75" t="s">
        <v>19</v>
      </c>
      <c r="J11" s="75" t="s">
        <v>21</v>
      </c>
      <c r="K11" s="69" t="s">
        <v>22</v>
      </c>
      <c r="L11" s="75" t="s">
        <v>23</v>
      </c>
      <c r="M11" s="74" t="s">
        <v>24</v>
      </c>
    </row>
    <row r="12" spans="1:22" s="72" customFormat="1" x14ac:dyDescent="0.25">
      <c r="A12" s="77"/>
      <c r="B12" s="78" t="s">
        <v>25</v>
      </c>
      <c r="C12" s="79" t="s">
        <v>25</v>
      </c>
      <c r="D12" s="73" t="s">
        <v>25</v>
      </c>
      <c r="E12" s="73" t="s">
        <v>25</v>
      </c>
      <c r="F12" s="80" t="s">
        <v>26</v>
      </c>
      <c r="G12" s="73" t="s">
        <v>27</v>
      </c>
      <c r="H12" s="79" t="s">
        <v>25</v>
      </c>
      <c r="I12" s="73" t="s">
        <v>27</v>
      </c>
      <c r="J12" s="73" t="s">
        <v>28</v>
      </c>
      <c r="K12" s="79" t="s">
        <v>29</v>
      </c>
      <c r="L12" s="73" t="s">
        <v>29</v>
      </c>
      <c r="M12" s="78" t="s">
        <v>29</v>
      </c>
    </row>
    <row r="13" spans="1:22" s="85" customFormat="1" ht="15.75" thickBot="1" x14ac:dyDescent="0.3">
      <c r="A13" s="81" t="s">
        <v>30</v>
      </c>
      <c r="B13" s="82" t="s">
        <v>31</v>
      </c>
      <c r="C13" s="83" t="s">
        <v>32</v>
      </c>
      <c r="D13" s="81" t="s">
        <v>33</v>
      </c>
      <c r="E13" s="81" t="s">
        <v>34</v>
      </c>
      <c r="F13" s="84" t="s">
        <v>35</v>
      </c>
      <c r="G13" s="81" t="s">
        <v>38</v>
      </c>
      <c r="H13" s="83" t="s">
        <v>36</v>
      </c>
      <c r="I13" s="81" t="s">
        <v>37</v>
      </c>
      <c r="J13" s="81" t="s">
        <v>39</v>
      </c>
      <c r="K13" s="83" t="s">
        <v>40</v>
      </c>
      <c r="L13" s="81" t="s">
        <v>41</v>
      </c>
      <c r="M13" s="82" t="s">
        <v>42</v>
      </c>
    </row>
    <row r="14" spans="1:22" s="88" customFormat="1" ht="12" x14ac:dyDescent="0.2">
      <c r="A14" s="45">
        <v>41000</v>
      </c>
      <c r="B14" s="120">
        <v>97.907387</v>
      </c>
      <c r="C14" s="120">
        <v>0.55882500000000002</v>
      </c>
      <c r="D14" s="120">
        <v>0.32124399999999997</v>
      </c>
      <c r="E14" s="120">
        <v>1.1176489999999999</v>
      </c>
      <c r="F14" s="46">
        <v>22.032284000000001</v>
      </c>
      <c r="G14" s="120">
        <v>37.474531713600001</v>
      </c>
      <c r="H14" s="124">
        <v>3.3549999999999999E-3</v>
      </c>
      <c r="I14" s="120">
        <v>49.639656824400006</v>
      </c>
      <c r="J14" s="124">
        <v>218.8335279045512</v>
      </c>
      <c r="K14" s="124">
        <v>33.478698999999999</v>
      </c>
      <c r="L14" s="124">
        <v>9.2420000000000002E-3</v>
      </c>
      <c r="M14" s="148" t="s">
        <v>43</v>
      </c>
      <c r="N14" s="87"/>
      <c r="O14" s="87"/>
    </row>
    <row r="15" spans="1:22" s="88" customFormat="1" ht="12" x14ac:dyDescent="0.2">
      <c r="A15" s="86">
        <v>41001</v>
      </c>
      <c r="B15" s="120">
        <v>97.730948999999995</v>
      </c>
      <c r="C15" s="120">
        <v>0.59524999999999995</v>
      </c>
      <c r="D15" s="120">
        <v>0.434062</v>
      </c>
      <c r="E15" s="120">
        <v>1.1531070000000001</v>
      </c>
      <c r="F15" s="46">
        <v>21.847897</v>
      </c>
      <c r="G15" s="120">
        <v>37.423318519800006</v>
      </c>
      <c r="H15" s="124">
        <v>3.29E-3</v>
      </c>
      <c r="I15" s="120">
        <v>49.621834073400002</v>
      </c>
      <c r="J15" s="124">
        <v>218.74860863663437</v>
      </c>
      <c r="K15" s="124">
        <v>35.081432</v>
      </c>
      <c r="L15" s="124">
        <v>4.8461399999999996E-3</v>
      </c>
      <c r="M15" s="148" t="s">
        <v>43</v>
      </c>
      <c r="N15" s="87"/>
      <c r="O15" s="87"/>
    </row>
    <row r="16" spans="1:22" s="88" customFormat="1" ht="12" x14ac:dyDescent="0.2">
      <c r="A16" s="86">
        <v>41002</v>
      </c>
      <c r="B16" s="120">
        <v>90.738380000000006</v>
      </c>
      <c r="C16" s="120">
        <v>0.57593399999999995</v>
      </c>
      <c r="D16" s="120">
        <v>7.466208</v>
      </c>
      <c r="E16" s="120">
        <v>1.126989</v>
      </c>
      <c r="F16" s="46">
        <v>21.956837</v>
      </c>
      <c r="G16" s="120">
        <v>37.771622384399997</v>
      </c>
      <c r="H16" s="124">
        <v>3.2390000000000001E-3</v>
      </c>
      <c r="I16" s="120">
        <v>49.816349758200005</v>
      </c>
      <c r="J16" s="124">
        <v>218.84081719536607</v>
      </c>
      <c r="K16" s="124">
        <v>34.723171000000001</v>
      </c>
      <c r="L16" s="124">
        <v>5.5955200000000005E-3</v>
      </c>
      <c r="M16" s="148" t="s">
        <v>43</v>
      </c>
      <c r="N16" s="87"/>
      <c r="O16" s="87"/>
    </row>
    <row r="17" spans="1:15" s="88" customFormat="1" ht="12" x14ac:dyDescent="0.2">
      <c r="A17" s="86">
        <v>41003</v>
      </c>
      <c r="B17" s="120">
        <v>93.415008999999998</v>
      </c>
      <c r="C17" s="120">
        <v>0.65611799999999998</v>
      </c>
      <c r="D17" s="120">
        <v>4.8125369999999998</v>
      </c>
      <c r="E17" s="120">
        <v>1.027871</v>
      </c>
      <c r="F17" s="46">
        <v>22.223364</v>
      </c>
      <c r="G17" s="120">
        <v>37.834400021</v>
      </c>
      <c r="H17" s="124">
        <v>3.3509999999999998E-3</v>
      </c>
      <c r="I17" s="120">
        <v>49.790126280600006</v>
      </c>
      <c r="J17" s="124">
        <v>218.82257114253844</v>
      </c>
      <c r="K17" s="124">
        <v>33.890450000000001</v>
      </c>
      <c r="L17" s="124">
        <v>4.4756200000000005E-3</v>
      </c>
      <c r="M17" s="148" t="s">
        <v>43</v>
      </c>
      <c r="N17" s="87"/>
      <c r="O17" s="87"/>
    </row>
    <row r="18" spans="1:15" s="88" customFormat="1" ht="12" x14ac:dyDescent="0.2">
      <c r="A18" s="86">
        <v>41004</v>
      </c>
      <c r="B18" s="120">
        <v>97.742287000000005</v>
      </c>
      <c r="C18" s="120">
        <v>0.71840800000000005</v>
      </c>
      <c r="D18" s="120">
        <v>0.32391399999999998</v>
      </c>
      <c r="E18" s="120">
        <v>1.098206</v>
      </c>
      <c r="F18" s="46">
        <v>22.184729000000001</v>
      </c>
      <c r="G18" s="120">
        <v>37.544461688400006</v>
      </c>
      <c r="H18" s="124">
        <v>3.3790000000000001E-3</v>
      </c>
      <c r="I18" s="120">
        <v>49.845864318000004</v>
      </c>
      <c r="J18" s="124">
        <v>221.21021379385442</v>
      </c>
      <c r="K18" s="124">
        <v>34.763111000000002</v>
      </c>
      <c r="L18" s="124">
        <v>4.6046100000000003E-3</v>
      </c>
      <c r="M18" s="148" t="s">
        <v>43</v>
      </c>
      <c r="N18" s="87"/>
      <c r="O18" s="87"/>
    </row>
    <row r="19" spans="1:15" s="88" customFormat="1" ht="12" x14ac:dyDescent="0.2">
      <c r="A19" s="86">
        <v>41005</v>
      </c>
      <c r="B19" s="120">
        <v>97.211547999999993</v>
      </c>
      <c r="C19" s="120">
        <v>1.012372</v>
      </c>
      <c r="D19" s="120">
        <v>0.32968900000000001</v>
      </c>
      <c r="E19" s="120">
        <v>1.1169929999999999</v>
      </c>
      <c r="F19" s="46">
        <v>22.25057</v>
      </c>
      <c r="G19" s="120">
        <v>37.768889513400005</v>
      </c>
      <c r="H19" s="124">
        <v>3.4169999999999999E-3</v>
      </c>
      <c r="I19" s="120">
        <v>49.841972658000003</v>
      </c>
      <c r="J19" s="124">
        <v>223.98844383734476</v>
      </c>
      <c r="K19" s="124">
        <v>34.174160000000001</v>
      </c>
      <c r="L19" s="124">
        <v>4.9910100000000006E-3</v>
      </c>
      <c r="M19" s="148" t="s">
        <v>43</v>
      </c>
      <c r="N19" s="87"/>
      <c r="O19" s="87"/>
    </row>
    <row r="20" spans="1:15" s="88" customFormat="1" ht="12" x14ac:dyDescent="0.2">
      <c r="A20" s="86">
        <v>41006</v>
      </c>
      <c r="B20" s="120">
        <v>97.729393000000002</v>
      </c>
      <c r="C20" s="120">
        <v>0.66263899999999998</v>
      </c>
      <c r="D20" s="120">
        <v>0.33437499999999998</v>
      </c>
      <c r="E20" s="120">
        <v>1.1656850000000001</v>
      </c>
      <c r="F20" s="46">
        <v>22.443042999999999</v>
      </c>
      <c r="G20" s="120">
        <v>37.492747837800003</v>
      </c>
      <c r="H20" s="124">
        <v>3.2060000000000001E-3</v>
      </c>
      <c r="I20" s="120">
        <v>49.706035922400005</v>
      </c>
      <c r="J20" s="124">
        <v>220.61461048449479</v>
      </c>
      <c r="K20" s="124">
        <v>33.516396</v>
      </c>
      <c r="L20" s="124">
        <v>4.7960700000000004E-3</v>
      </c>
      <c r="M20" s="148" t="s">
        <v>43</v>
      </c>
      <c r="N20" s="87"/>
      <c r="O20" s="87"/>
    </row>
    <row r="21" spans="1:15" s="88" customFormat="1" ht="12" x14ac:dyDescent="0.2">
      <c r="A21" s="86">
        <v>41007</v>
      </c>
      <c r="B21" s="120">
        <v>97.595389999999995</v>
      </c>
      <c r="C21" s="120">
        <v>0.76079699999999995</v>
      </c>
      <c r="D21" s="120">
        <v>0.33072200000000002</v>
      </c>
      <c r="E21" s="120">
        <v>1.1672180000000001</v>
      </c>
      <c r="F21" s="46">
        <v>22.777159000000001</v>
      </c>
      <c r="G21" s="120">
        <v>37.547246854800008</v>
      </c>
      <c r="H21" s="124">
        <v>3.1640000000000001E-3</v>
      </c>
      <c r="I21" s="120">
        <v>49.820948227800002</v>
      </c>
      <c r="J21" s="124">
        <v>221.72130509060563</v>
      </c>
      <c r="K21" s="124">
        <v>32.251255</v>
      </c>
      <c r="L21" s="124">
        <v>4.6594999999999996E-3</v>
      </c>
      <c r="M21" s="148" t="s">
        <v>43</v>
      </c>
      <c r="N21" s="87"/>
      <c r="O21" s="87"/>
    </row>
    <row r="22" spans="1:15" s="88" customFormat="1" ht="12" x14ac:dyDescent="0.2">
      <c r="A22" s="86">
        <v>41008</v>
      </c>
      <c r="B22" s="120">
        <v>97.306533999999999</v>
      </c>
      <c r="C22" s="120">
        <v>1.0427580000000001</v>
      </c>
      <c r="D22" s="120">
        <v>0.290848</v>
      </c>
      <c r="E22" s="120">
        <v>1.0686800000000001</v>
      </c>
      <c r="F22" s="46">
        <v>22.488071000000001</v>
      </c>
      <c r="G22" s="120">
        <v>37.770876363600003</v>
      </c>
      <c r="H22" s="124">
        <v>3.0360000000000001E-3</v>
      </c>
      <c r="I22" s="120">
        <v>49.881823256400004</v>
      </c>
      <c r="J22" s="124">
        <v>220.54532626972235</v>
      </c>
      <c r="K22" s="124">
        <v>31.504086999999998</v>
      </c>
      <c r="L22" s="124">
        <v>4.4329399999999998E-3</v>
      </c>
      <c r="M22" s="148" t="s">
        <v>43</v>
      </c>
      <c r="N22" s="87"/>
      <c r="O22" s="87"/>
    </row>
    <row r="23" spans="1:15" s="88" customFormat="1" ht="12" x14ac:dyDescent="0.2">
      <c r="A23" s="86">
        <v>41009</v>
      </c>
      <c r="B23" s="120">
        <v>97.998001000000002</v>
      </c>
      <c r="C23" s="120">
        <v>0.51512000000000002</v>
      </c>
      <c r="D23" s="120">
        <v>0.280974</v>
      </c>
      <c r="E23" s="120">
        <v>1.12893</v>
      </c>
      <c r="F23" s="46">
        <v>22.245552</v>
      </c>
      <c r="G23" s="120">
        <v>37.460224078200007</v>
      </c>
      <c r="H23" s="124">
        <v>2.9369999999999999E-3</v>
      </c>
      <c r="I23" s="120">
        <v>49.608962145</v>
      </c>
      <c r="J23" s="124">
        <v>218.60725059266932</v>
      </c>
      <c r="K23" s="124">
        <v>33.452376999999998</v>
      </c>
      <c r="L23" s="124">
        <v>4.0967E-3</v>
      </c>
      <c r="M23" s="148" t="s">
        <v>43</v>
      </c>
      <c r="N23" s="87"/>
      <c r="O23" s="87"/>
    </row>
    <row r="24" spans="1:15" s="88" customFormat="1" ht="12" x14ac:dyDescent="0.2">
      <c r="A24" s="86">
        <v>41010</v>
      </c>
      <c r="B24" s="120">
        <v>97.891220000000004</v>
      </c>
      <c r="C24" s="120">
        <v>0.53822999999999999</v>
      </c>
      <c r="D24" s="120">
        <v>0.273729</v>
      </c>
      <c r="E24" s="120">
        <v>1.2131909999999999</v>
      </c>
      <c r="F24" s="46">
        <v>22.263393000000001</v>
      </c>
      <c r="G24" s="120">
        <v>37.442392912800003</v>
      </c>
      <c r="H24" s="124">
        <v>3.6419999999999998E-3</v>
      </c>
      <c r="I24" s="120">
        <v>49.648146954000005</v>
      </c>
      <c r="J24" s="124">
        <v>220.56838925590554</v>
      </c>
      <c r="K24" s="124">
        <v>33.897415000000002</v>
      </c>
      <c r="L24" s="124">
        <v>4.2711399999999997E-3</v>
      </c>
      <c r="M24" s="148" t="s">
        <v>43</v>
      </c>
      <c r="N24" s="87"/>
      <c r="O24" s="87"/>
    </row>
    <row r="25" spans="1:15" s="88" customFormat="1" ht="12" x14ac:dyDescent="0.2">
      <c r="A25" s="86">
        <v>41011</v>
      </c>
      <c r="B25" s="120">
        <v>96.66198</v>
      </c>
      <c r="C25" s="120">
        <v>1.4027670000000001</v>
      </c>
      <c r="D25" s="120">
        <v>0.77727999999999997</v>
      </c>
      <c r="E25" s="120">
        <v>0.92079599999999995</v>
      </c>
      <c r="F25" s="46">
        <v>22.462776000000002</v>
      </c>
      <c r="G25" s="120">
        <v>37.716641348400003</v>
      </c>
      <c r="H25" s="124">
        <v>6.5779999999999996E-3</v>
      </c>
      <c r="I25" s="120">
        <v>49.773029271600002</v>
      </c>
      <c r="J25" s="124">
        <v>225.1804209853411</v>
      </c>
      <c r="K25" s="124">
        <v>32.249583999999999</v>
      </c>
      <c r="L25" s="124">
        <v>4.21895E-3</v>
      </c>
      <c r="M25" s="148" t="s">
        <v>43</v>
      </c>
      <c r="N25" s="87"/>
      <c r="O25" s="87"/>
    </row>
    <row r="26" spans="1:15" s="88" customFormat="1" ht="12" x14ac:dyDescent="0.2">
      <c r="A26" s="86">
        <v>41012</v>
      </c>
      <c r="B26" s="120">
        <v>96.841155999999998</v>
      </c>
      <c r="C26" s="120">
        <v>1.2877970000000001</v>
      </c>
      <c r="D26" s="120">
        <v>0.68637400000000004</v>
      </c>
      <c r="E26" s="120">
        <v>0.95117399999999996</v>
      </c>
      <c r="F26" s="46">
        <v>22.044343999999999</v>
      </c>
      <c r="G26" s="120">
        <v>37.704949539600001</v>
      </c>
      <c r="H26" s="124">
        <v>4.2160000000000001E-3</v>
      </c>
      <c r="I26" s="120">
        <v>49.718490286200002</v>
      </c>
      <c r="J26" s="124">
        <v>223.58270716950273</v>
      </c>
      <c r="K26" s="124">
        <v>36.246746000000002</v>
      </c>
      <c r="L26" s="124">
        <v>4.1709600000000005E-3</v>
      </c>
      <c r="M26" s="148" t="s">
        <v>43</v>
      </c>
      <c r="N26" s="87"/>
      <c r="O26" s="87"/>
    </row>
    <row r="27" spans="1:15" s="88" customFormat="1" ht="12" x14ac:dyDescent="0.2">
      <c r="A27" s="86">
        <v>41013</v>
      </c>
      <c r="B27" s="120">
        <v>97.935126999999994</v>
      </c>
      <c r="C27" s="120">
        <v>0.56012300000000004</v>
      </c>
      <c r="D27" s="120">
        <v>0.27893499999999999</v>
      </c>
      <c r="E27" s="120">
        <v>1.131737</v>
      </c>
      <c r="F27" s="46">
        <v>22.101168000000001</v>
      </c>
      <c r="G27" s="120">
        <v>37.486046819999999</v>
      </c>
      <c r="H27" s="124">
        <v>3.1679999999999998E-3</v>
      </c>
      <c r="I27" s="120">
        <v>49.680670713600009</v>
      </c>
      <c r="J27" s="124">
        <v>219.40943288069175</v>
      </c>
      <c r="K27" s="124">
        <v>37.047131</v>
      </c>
      <c r="L27" s="124">
        <v>4.2619900000000002E-3</v>
      </c>
      <c r="M27" s="148" t="s">
        <v>43</v>
      </c>
      <c r="N27" s="87"/>
      <c r="O27" s="87"/>
    </row>
    <row r="28" spans="1:15" s="88" customFormat="1" ht="12" x14ac:dyDescent="0.2">
      <c r="A28" s="86">
        <v>41014</v>
      </c>
      <c r="B28" s="120">
        <v>97.900825999999995</v>
      </c>
      <c r="C28" s="120">
        <v>0.54912899999999998</v>
      </c>
      <c r="D28" s="120">
        <v>0.26623799999999997</v>
      </c>
      <c r="E28" s="120">
        <v>1.1939850000000001</v>
      </c>
      <c r="F28" s="46">
        <v>22.531545999999999</v>
      </c>
      <c r="G28" s="120">
        <v>37.459762338000004</v>
      </c>
      <c r="H28" s="124">
        <v>2.9390000000000002E-3</v>
      </c>
      <c r="I28" s="120">
        <v>49.728782149200001</v>
      </c>
      <c r="J28" s="124">
        <v>219.86096501039961</v>
      </c>
      <c r="K28" s="124">
        <v>36.043568</v>
      </c>
      <c r="L28" s="124">
        <v>4.1347299999999997E-3</v>
      </c>
      <c r="M28" s="148" t="s">
        <v>43</v>
      </c>
      <c r="N28" s="87"/>
      <c r="O28" s="87"/>
    </row>
    <row r="29" spans="1:15" s="88" customFormat="1" ht="12" x14ac:dyDescent="0.2">
      <c r="A29" s="86">
        <v>41015</v>
      </c>
      <c r="B29" s="120">
        <v>97.865593000000004</v>
      </c>
      <c r="C29" s="120">
        <v>0.56631100000000001</v>
      </c>
      <c r="D29" s="120">
        <v>0.25464100000000001</v>
      </c>
      <c r="E29" s="120">
        <v>1.209625</v>
      </c>
      <c r="F29" s="46">
        <v>22.497371999999999</v>
      </c>
      <c r="G29" s="120">
        <v>37.473179098800003</v>
      </c>
      <c r="H29" s="124">
        <v>2.8050000000000002E-3</v>
      </c>
      <c r="I29" s="120">
        <v>49.682764847400001</v>
      </c>
      <c r="J29" s="124">
        <v>220.39363423523204</v>
      </c>
      <c r="K29" s="124">
        <v>35.865009000000001</v>
      </c>
      <c r="L29" s="124">
        <v>3.7216900000000002E-3</v>
      </c>
      <c r="M29" s="148" t="s">
        <v>43</v>
      </c>
      <c r="N29" s="87"/>
      <c r="O29" s="87"/>
    </row>
    <row r="30" spans="1:15" s="88" customFormat="1" ht="12" x14ac:dyDescent="0.2">
      <c r="A30" s="86">
        <v>41016</v>
      </c>
      <c r="B30" s="120">
        <v>97.910743999999994</v>
      </c>
      <c r="C30" s="120">
        <v>0.54191100000000003</v>
      </c>
      <c r="D30" s="120">
        <v>0.27299600000000002</v>
      </c>
      <c r="E30" s="120">
        <v>1.1756599999999999</v>
      </c>
      <c r="F30" s="46">
        <v>22.630962</v>
      </c>
      <c r="G30" s="120">
        <v>37.468104163800007</v>
      </c>
      <c r="H30" s="124">
        <v>2.8340000000000001E-3</v>
      </c>
      <c r="I30" s="120">
        <v>49.722297802200004</v>
      </c>
      <c r="J30" s="124">
        <v>219.50775966545663</v>
      </c>
      <c r="K30" s="124">
        <v>35.036816000000002</v>
      </c>
      <c r="L30" s="124">
        <v>3.36989E-3</v>
      </c>
      <c r="M30" s="148" t="s">
        <v>43</v>
      </c>
      <c r="N30" s="87"/>
      <c r="O30" s="87"/>
    </row>
    <row r="31" spans="1:15" s="88" customFormat="1" ht="12" x14ac:dyDescent="0.2">
      <c r="A31" s="86">
        <v>41017</v>
      </c>
      <c r="B31" s="120">
        <v>97.897102000000004</v>
      </c>
      <c r="C31" s="120">
        <v>0.52512000000000003</v>
      </c>
      <c r="D31" s="120">
        <v>0.26785999999999999</v>
      </c>
      <c r="E31" s="120">
        <v>1.215506</v>
      </c>
      <c r="F31" s="46">
        <v>22.649813000000002</v>
      </c>
      <c r="G31" s="120">
        <v>37.447063956600005</v>
      </c>
      <c r="H31" s="124">
        <v>2.8029999999999999E-3</v>
      </c>
      <c r="I31" s="120">
        <v>49.690476644999997</v>
      </c>
      <c r="J31" s="124">
        <v>219.41373976329763</v>
      </c>
      <c r="K31" s="124">
        <v>33.092609000000003</v>
      </c>
      <c r="L31" s="124">
        <v>3.6609999999999998E-3</v>
      </c>
      <c r="M31" s="148" t="s">
        <v>43</v>
      </c>
      <c r="N31" s="87"/>
      <c r="O31" s="87"/>
    </row>
    <row r="32" spans="1:15" s="88" customFormat="1" ht="12" x14ac:dyDescent="0.2">
      <c r="A32" s="86">
        <v>41018</v>
      </c>
      <c r="B32" s="120">
        <v>97.884415000000004</v>
      </c>
      <c r="C32" s="120">
        <v>0.544207</v>
      </c>
      <c r="D32" s="120">
        <v>0.27060499999999998</v>
      </c>
      <c r="E32" s="120">
        <v>1.2013609999999999</v>
      </c>
      <c r="F32" s="46">
        <v>22.777622000000001</v>
      </c>
      <c r="G32" s="120">
        <v>37.460580638400003</v>
      </c>
      <c r="H32" s="124">
        <v>2.8310000000000002E-3</v>
      </c>
      <c r="I32" s="120">
        <v>49.691916559200003</v>
      </c>
      <c r="J32" s="124">
        <v>220.04918410152254</v>
      </c>
      <c r="K32" s="124">
        <v>33.365352999999999</v>
      </c>
      <c r="L32" s="124">
        <v>3.5399199999999998E-3</v>
      </c>
      <c r="M32" s="148" t="s">
        <v>43</v>
      </c>
      <c r="N32" s="87"/>
      <c r="O32" s="87"/>
    </row>
    <row r="33" spans="1:15" s="88" customFormat="1" ht="12" x14ac:dyDescent="0.2">
      <c r="A33" s="86">
        <v>41019</v>
      </c>
      <c r="B33" s="120">
        <v>97.544891000000007</v>
      </c>
      <c r="C33" s="120">
        <v>0.69274899999999995</v>
      </c>
      <c r="D33" s="120">
        <v>0.42771399999999998</v>
      </c>
      <c r="E33" s="120">
        <v>1.1857089999999999</v>
      </c>
      <c r="F33" s="46">
        <v>22.737390999999999</v>
      </c>
      <c r="G33" s="120">
        <v>37.4848151622</v>
      </c>
      <c r="H33" s="124">
        <v>2.8340000000000001E-3</v>
      </c>
      <c r="I33" s="120">
        <v>49.693200807000004</v>
      </c>
      <c r="J33" s="124">
        <v>221.09214235909965</v>
      </c>
      <c r="K33" s="124">
        <v>33.376151999999998</v>
      </c>
      <c r="L33" s="124">
        <v>3.3454999999999999E-3</v>
      </c>
      <c r="M33" s="148" t="s">
        <v>43</v>
      </c>
      <c r="N33" s="87"/>
      <c r="O33" s="87"/>
    </row>
    <row r="34" spans="1:15" s="88" customFormat="1" ht="12" x14ac:dyDescent="0.2">
      <c r="A34" s="86">
        <v>41020</v>
      </c>
      <c r="B34" s="120" t="s">
        <v>65</v>
      </c>
      <c r="C34" s="120"/>
      <c r="D34" s="120"/>
      <c r="E34" s="120"/>
      <c r="F34" s="46"/>
      <c r="G34" s="120"/>
      <c r="H34" s="124"/>
      <c r="I34" s="120"/>
      <c r="J34" s="124"/>
      <c r="K34" s="124"/>
      <c r="L34" s="124"/>
      <c r="M34" s="148" t="s">
        <v>43</v>
      </c>
      <c r="N34" s="87"/>
      <c r="O34" s="87"/>
    </row>
    <row r="35" spans="1:15" s="88" customFormat="1" ht="12" x14ac:dyDescent="0.2">
      <c r="A35" s="86">
        <v>41021</v>
      </c>
      <c r="B35" s="120" t="s">
        <v>65</v>
      </c>
      <c r="C35" s="120"/>
      <c r="D35" s="120"/>
      <c r="E35" s="120"/>
      <c r="F35" s="46"/>
      <c r="G35" s="120"/>
      <c r="H35" s="124"/>
      <c r="I35" s="120"/>
      <c r="J35" s="124"/>
      <c r="K35" s="124"/>
      <c r="L35" s="124"/>
      <c r="M35" s="148" t="s">
        <v>43</v>
      </c>
      <c r="N35" s="87"/>
      <c r="O35" s="87"/>
    </row>
    <row r="36" spans="1:15" s="88" customFormat="1" ht="12" x14ac:dyDescent="0.2">
      <c r="A36" s="86">
        <v>41022</v>
      </c>
      <c r="B36" s="120" t="s">
        <v>65</v>
      </c>
      <c r="C36" s="120"/>
      <c r="D36" s="120"/>
      <c r="E36" s="120"/>
      <c r="F36" s="46"/>
      <c r="G36" s="120"/>
      <c r="H36" s="124"/>
      <c r="I36" s="120"/>
      <c r="J36" s="124"/>
      <c r="K36" s="124"/>
      <c r="L36" s="124"/>
      <c r="M36" s="148" t="s">
        <v>43</v>
      </c>
      <c r="N36" s="87"/>
      <c r="O36" s="87"/>
    </row>
    <row r="37" spans="1:15" s="88" customFormat="1" ht="12" x14ac:dyDescent="0.2">
      <c r="A37" s="86">
        <v>41023</v>
      </c>
      <c r="B37" s="120" t="s">
        <v>65</v>
      </c>
      <c r="C37" s="120"/>
      <c r="D37" s="120"/>
      <c r="E37" s="120"/>
      <c r="F37" s="46"/>
      <c r="G37" s="120"/>
      <c r="H37" s="124"/>
      <c r="I37" s="120"/>
      <c r="J37" s="124"/>
      <c r="K37" s="124"/>
      <c r="L37" s="124"/>
      <c r="M37" s="148" t="s">
        <v>43</v>
      </c>
      <c r="N37" s="87"/>
      <c r="O37" s="87"/>
    </row>
    <row r="38" spans="1:15" s="88" customFormat="1" ht="12" x14ac:dyDescent="0.2">
      <c r="A38" s="86">
        <v>41024</v>
      </c>
      <c r="B38" s="120">
        <v>95.941635000000005</v>
      </c>
      <c r="C38" s="120">
        <v>1.2721089999999999</v>
      </c>
      <c r="D38" s="120">
        <v>1.3354379999999999</v>
      </c>
      <c r="E38" s="120">
        <v>1.0890390000000001</v>
      </c>
      <c r="F38" s="46">
        <v>23.005983000000001</v>
      </c>
      <c r="G38" s="120">
        <v>37.497771234600002</v>
      </c>
      <c r="H38" s="124">
        <v>2.8210000000000002E-3</v>
      </c>
      <c r="I38" s="120">
        <v>49.638934237800001</v>
      </c>
      <c r="J38" s="124">
        <v>219.80910939299713</v>
      </c>
      <c r="K38" s="124">
        <v>38.788108999999999</v>
      </c>
      <c r="L38" s="124">
        <v>5.5389499999999999E-3</v>
      </c>
      <c r="M38" s="148" t="s">
        <v>43</v>
      </c>
      <c r="N38" s="87"/>
      <c r="O38" s="87"/>
    </row>
    <row r="39" spans="1:15" s="88" customFormat="1" ht="12" x14ac:dyDescent="0.2">
      <c r="A39" s="86">
        <v>41025</v>
      </c>
      <c r="B39" s="120">
        <v>97.819892999999993</v>
      </c>
      <c r="C39" s="120">
        <v>0.58384499999999995</v>
      </c>
      <c r="D39" s="120">
        <v>0.27770299999999998</v>
      </c>
      <c r="E39" s="120">
        <v>1.2256</v>
      </c>
      <c r="F39" s="46">
        <v>23.112898000000001</v>
      </c>
      <c r="G39" s="120">
        <v>37.455645592800003</v>
      </c>
      <c r="H39" s="124">
        <v>2.9099999999999998E-3</v>
      </c>
      <c r="I39" s="120">
        <v>49.667373858000005</v>
      </c>
      <c r="J39" s="124">
        <v>219.82522357406117</v>
      </c>
      <c r="K39" s="124">
        <v>40.061905000000003</v>
      </c>
      <c r="L39" s="124">
        <v>6.0667400000000002E-3</v>
      </c>
      <c r="M39" s="148"/>
      <c r="N39" s="87"/>
      <c r="O39" s="87"/>
    </row>
    <row r="40" spans="1:15" s="88" customFormat="1" ht="12" x14ac:dyDescent="0.2">
      <c r="A40" s="86">
        <v>41026</v>
      </c>
      <c r="B40" s="120">
        <v>97.522773999999998</v>
      </c>
      <c r="C40" s="120">
        <v>0.80013199999999995</v>
      </c>
      <c r="D40" s="120">
        <v>0.307923</v>
      </c>
      <c r="E40" s="120">
        <v>1.2279370000000001</v>
      </c>
      <c r="F40" s="46">
        <v>23.217919999999999</v>
      </c>
      <c r="G40" s="120">
        <v>37.536381760800005</v>
      </c>
      <c r="H40" s="124">
        <v>3.4420000000000002E-3</v>
      </c>
      <c r="I40" s="120">
        <v>49.71042192840001</v>
      </c>
      <c r="J40" s="124">
        <v>219.83877051026315</v>
      </c>
      <c r="K40" s="124">
        <v>39.738258000000002</v>
      </c>
      <c r="L40" s="124">
        <v>6.1157099999999999E-3</v>
      </c>
      <c r="M40" s="148"/>
      <c r="N40" s="87"/>
      <c r="O40" s="87"/>
    </row>
    <row r="41" spans="1:15" s="88" customFormat="1" ht="12" x14ac:dyDescent="0.2">
      <c r="A41" s="86">
        <v>41027</v>
      </c>
      <c r="B41" s="120">
        <v>97.740768000000003</v>
      </c>
      <c r="C41" s="120">
        <v>0.68559199999999998</v>
      </c>
      <c r="D41" s="120">
        <v>0.34859600000000002</v>
      </c>
      <c r="E41" s="120">
        <v>1.1306659999999999</v>
      </c>
      <c r="F41" s="46">
        <v>23.334430999999999</v>
      </c>
      <c r="G41" s="120">
        <v>37.493730219</v>
      </c>
      <c r="H41" s="124">
        <v>3.5669999999999999E-3</v>
      </c>
      <c r="I41" s="120">
        <v>49.732424532600007</v>
      </c>
      <c r="J41" s="124">
        <v>218.27818216437453</v>
      </c>
      <c r="K41" s="124">
        <v>39.014674999999997</v>
      </c>
      <c r="L41" s="124">
        <v>1.6448E-4</v>
      </c>
      <c r="M41" s="148"/>
      <c r="N41" s="87"/>
      <c r="O41" s="87"/>
    </row>
    <row r="42" spans="1:15" s="88" customFormat="1" ht="12" x14ac:dyDescent="0.2">
      <c r="A42" s="86">
        <v>41028</v>
      </c>
      <c r="B42" s="120">
        <v>97.865181000000007</v>
      </c>
      <c r="C42" s="120">
        <v>0.61513499999999999</v>
      </c>
      <c r="D42" s="120">
        <v>0.31403500000000001</v>
      </c>
      <c r="E42" s="120">
        <v>1.103691</v>
      </c>
      <c r="F42" s="46">
        <v>23.388732999999998</v>
      </c>
      <c r="G42" s="120">
        <v>37.503548772000002</v>
      </c>
      <c r="H42" s="124">
        <v>2.96E-3</v>
      </c>
      <c r="I42" s="120">
        <v>49.718346189600005</v>
      </c>
      <c r="J42" s="124">
        <v>218.99683052059916</v>
      </c>
      <c r="K42" s="124">
        <v>37.003112999999999</v>
      </c>
      <c r="L42" s="124">
        <v>1.5961E-4</v>
      </c>
      <c r="M42" s="148"/>
      <c r="N42" s="87"/>
      <c r="O42" s="87"/>
    </row>
    <row r="43" spans="1:15" s="88" customFormat="1" ht="12" x14ac:dyDescent="0.2">
      <c r="A43" s="86">
        <v>41029</v>
      </c>
      <c r="B43" s="120">
        <v>97.892448000000002</v>
      </c>
      <c r="C43" s="120">
        <v>0.560226</v>
      </c>
      <c r="D43" s="120">
        <v>0.27373399999999998</v>
      </c>
      <c r="E43" s="120">
        <v>1.192601</v>
      </c>
      <c r="F43" s="46">
        <v>23.248446000000001</v>
      </c>
      <c r="G43" s="120">
        <v>37.457920636200008</v>
      </c>
      <c r="H43" s="124">
        <v>2.9069999999999999E-3</v>
      </c>
      <c r="I43" s="120">
        <v>49.652319444600003</v>
      </c>
      <c r="J43" s="124">
        <v>218.78263728646158</v>
      </c>
      <c r="K43" s="124">
        <v>37.008780999999999</v>
      </c>
      <c r="L43" s="124">
        <v>3.2268999999999999E-4</v>
      </c>
      <c r="M43" s="148"/>
      <c r="N43" s="87"/>
      <c r="O43" s="87"/>
    </row>
    <row r="44" spans="1:15" ht="15.75" thickBot="1" x14ac:dyDescent="0.3">
      <c r="A44" s="47"/>
      <c r="B44" s="147"/>
      <c r="C44" s="147"/>
      <c r="D44" s="147"/>
      <c r="E44" s="147"/>
      <c r="F44" s="48"/>
      <c r="G44" s="147"/>
      <c r="H44" s="126"/>
      <c r="I44" s="147"/>
      <c r="J44" s="126"/>
      <c r="K44" s="126"/>
      <c r="L44" s="126"/>
      <c r="M44" s="149"/>
      <c r="N44" s="49"/>
      <c r="O44" s="49"/>
    </row>
    <row r="45" spans="1:15" s="92" customFormat="1" x14ac:dyDescent="0.25">
      <c r="A45" s="89" t="s">
        <v>44</v>
      </c>
      <c r="B45" s="54">
        <v>97.172716576923079</v>
      </c>
      <c r="C45" s="90">
        <v>0.72398476923076938</v>
      </c>
      <c r="D45" s="90">
        <v>0.82916823076923063</v>
      </c>
      <c r="E45" s="90">
        <v>1.1361386923076924</v>
      </c>
      <c r="F45" s="90">
        <v>22.555934769230774</v>
      </c>
      <c r="G45" s="90">
        <v>37.303324806784623</v>
      </c>
      <c r="H45" s="90">
        <v>3.2935000000000004E-3</v>
      </c>
      <c r="I45" s="90">
        <v>49.720121911176918</v>
      </c>
      <c r="J45" s="90">
        <v>220.25083860857646</v>
      </c>
      <c r="K45" s="90">
        <v>35.179629307692309</v>
      </c>
      <c r="L45" s="90">
        <v>4.1847715384615387E-3</v>
      </c>
      <c r="M45" s="116">
        <v>0</v>
      </c>
    </row>
    <row r="46" spans="1:15" s="92" customFormat="1" x14ac:dyDescent="0.25">
      <c r="A46" s="93" t="s">
        <v>45</v>
      </c>
      <c r="B46" s="102">
        <v>97.998001000000002</v>
      </c>
      <c r="C46" s="94">
        <v>1.4027670000000001</v>
      </c>
      <c r="D46" s="94">
        <v>7.466208</v>
      </c>
      <c r="E46" s="50">
        <v>1.2279370000000001</v>
      </c>
      <c r="F46" s="51">
        <v>23.388732999999998</v>
      </c>
      <c r="G46" s="94">
        <v>37.776304703400001</v>
      </c>
      <c r="H46" s="94">
        <v>6.5779999999999996E-3</v>
      </c>
      <c r="I46" s="94">
        <v>49.881823256400004</v>
      </c>
      <c r="J46" s="94">
        <v>225.1804209853411</v>
      </c>
      <c r="K46" s="94">
        <v>40.061905000000003</v>
      </c>
      <c r="L46" s="94">
        <v>9.2420000000000002E-3</v>
      </c>
      <c r="M46" s="117">
        <v>0</v>
      </c>
    </row>
    <row r="47" spans="1:15" s="92" customFormat="1" x14ac:dyDescent="0.25">
      <c r="A47" s="93" t="s">
        <v>46</v>
      </c>
      <c r="B47" s="102">
        <v>90.738380000000006</v>
      </c>
      <c r="C47" s="94">
        <v>0.51512000000000002</v>
      </c>
      <c r="D47" s="94">
        <v>0.25464100000000001</v>
      </c>
      <c r="E47" s="50">
        <v>0.92079599999999995</v>
      </c>
      <c r="F47" s="51">
        <v>21.847897</v>
      </c>
      <c r="G47" s="94">
        <v>36.430403542800001</v>
      </c>
      <c r="H47" s="94">
        <v>2.8029999999999999E-3</v>
      </c>
      <c r="I47" s="94">
        <v>49.608962145</v>
      </c>
      <c r="J47" s="94">
        <v>218.27818216437453</v>
      </c>
      <c r="K47" s="94">
        <v>31.504086999999998</v>
      </c>
      <c r="L47" s="94">
        <v>1.5961E-4</v>
      </c>
      <c r="M47" s="117">
        <v>0</v>
      </c>
    </row>
    <row r="48" spans="1:15" s="92" customFormat="1" x14ac:dyDescent="0.25">
      <c r="A48" s="93" t="s">
        <v>47</v>
      </c>
      <c r="B48" s="102">
        <v>7.2596209999999957</v>
      </c>
      <c r="C48" s="94">
        <v>0.88764700000000007</v>
      </c>
      <c r="D48" s="94">
        <v>7.2115669999999996</v>
      </c>
      <c r="E48" s="50">
        <v>0.30714100000000011</v>
      </c>
      <c r="F48" s="51">
        <v>1.5408359999999988</v>
      </c>
      <c r="G48" s="94">
        <v>1.3459011606000004</v>
      </c>
      <c r="H48" s="94">
        <v>3.7749999999999997E-3</v>
      </c>
      <c r="I48" s="94">
        <v>0.27286111140000457</v>
      </c>
      <c r="J48" s="94">
        <v>6.9022388209665735</v>
      </c>
      <c r="K48" s="94">
        <v>8.5578180000000046</v>
      </c>
      <c r="L48" s="94">
        <v>9.0823900000000009E-3</v>
      </c>
      <c r="M48" s="117">
        <v>0</v>
      </c>
    </row>
    <row r="49" spans="1:13" s="92" customFormat="1" ht="15.75" thickBot="1" x14ac:dyDescent="0.3">
      <c r="A49" s="96" t="s">
        <v>48</v>
      </c>
      <c r="B49" s="103">
        <f>STDEV(B14:B44)</f>
        <v>1.6180975272332663</v>
      </c>
      <c r="C49" s="97">
        <f t="shared" ref="C49:L49" si="0">STDEV(C14:C44)</f>
        <v>0.25856250732622549</v>
      </c>
      <c r="D49" s="97">
        <f t="shared" si="0"/>
        <v>1.6240168836937705</v>
      </c>
      <c r="E49" s="97">
        <f t="shared" si="0"/>
        <v>7.8348292790472077E-2</v>
      </c>
      <c r="F49" s="97">
        <f t="shared" si="0"/>
        <v>0.44865177827961911</v>
      </c>
      <c r="G49" s="97">
        <f t="shared" si="0"/>
        <v>0.12584015176251934</v>
      </c>
      <c r="H49" s="97">
        <f t="shared" si="0"/>
        <v>7.4821051850398348E-4</v>
      </c>
      <c r="I49" s="97">
        <f t="shared" si="0"/>
        <v>7.4149875367199566E-2</v>
      </c>
      <c r="J49" s="97">
        <f t="shared" si="0"/>
        <v>1.7299323958919721</v>
      </c>
      <c r="K49" s="97">
        <f t="shared" si="0"/>
        <v>2.3647535831340361</v>
      </c>
      <c r="L49" s="97">
        <f t="shared" si="0"/>
        <v>1.8789064231316947E-3</v>
      </c>
      <c r="M49" s="118">
        <v>0</v>
      </c>
    </row>
    <row r="50" spans="1:13" s="104" customFormat="1" x14ac:dyDescent="0.25">
      <c r="B50" s="114">
        <f>COUNTIF(B14:B44,"&lt;84.0")</f>
        <v>0</v>
      </c>
      <c r="C50" s="114">
        <f>COUNTIF(C14:C44,"&gt;11.0")</f>
        <v>0</v>
      </c>
      <c r="D50" s="114">
        <f>COUNTIF(D14:D44,"&gt;4.0")</f>
        <v>2</v>
      </c>
      <c r="E50" s="114">
        <f>COUNTIF(E14:E44,"&gt;3.0")</f>
        <v>0</v>
      </c>
      <c r="F50" s="114"/>
      <c r="G50" s="114">
        <f>COUNTIF(G14:G44,"&lt;37.30")</f>
        <v>0</v>
      </c>
      <c r="H50" s="114">
        <f>COUNTIF(H14:H44,"&gt;.20")</f>
        <v>0</v>
      </c>
      <c r="I50" s="114">
        <f>COUNTIF(I14:I44,"&lt;48.20")</f>
        <v>0</v>
      </c>
      <c r="J50" s="114">
        <f>COUNTIF(J14:J44,"&gt;271.150")</f>
        <v>0</v>
      </c>
      <c r="K50" s="114">
        <f>COUNTIF(K14:K44,"&gt;110")</f>
        <v>0</v>
      </c>
      <c r="L50" s="114">
        <f>COUNTIF(L14:L44,"&gt;150")</f>
        <v>0</v>
      </c>
      <c r="M50" s="114">
        <f>COUNTIF(M14:M44,"&gt;6")</f>
        <v>0</v>
      </c>
    </row>
    <row r="51" spans="1:13" s="88" customFormat="1" ht="12.75" x14ac:dyDescent="0.2">
      <c r="A51" s="98" t="s">
        <v>49</v>
      </c>
      <c r="B51" s="115"/>
      <c r="C51" s="115"/>
      <c r="D51" s="115"/>
      <c r="E51" s="115"/>
      <c r="F51" s="114"/>
      <c r="G51" s="114">
        <f>COUNTIF(G14:G44,"&gt;43.60")</f>
        <v>0</v>
      </c>
      <c r="H51" s="114"/>
      <c r="I51" s="114">
        <f>COUNTIF(I10:I40,"&gt;53.20")</f>
        <v>0</v>
      </c>
      <c r="J51" s="87"/>
      <c r="K51" s="87"/>
      <c r="L51" s="87"/>
      <c r="M51" s="87"/>
    </row>
    <row r="52" spans="1:13" s="88" customFormat="1" ht="12" x14ac:dyDescent="0.2">
      <c r="A52" s="99" t="s">
        <v>50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88" customFormat="1" ht="12" x14ac:dyDescent="0.2">
      <c r="A53" s="100" t="s">
        <v>51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s="88" customFormat="1" ht="12" x14ac:dyDescent="0.2">
      <c r="A54" s="100" t="s">
        <v>52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</row>
    <row r="55" spans="1:13" s="88" customFormat="1" ht="12" x14ac:dyDescent="0.2">
      <c r="A55" s="101" t="s">
        <v>53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88" customFormat="1" ht="12" x14ac:dyDescent="0.2">
      <c r="A56" s="99" t="s">
        <v>54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88" customFormat="1" ht="12" x14ac:dyDescent="0.2">
      <c r="A57" s="100" t="s">
        <v>55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88" customFormat="1" ht="12" x14ac:dyDescent="0.2">
      <c r="A58" s="101" t="s">
        <v>56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 s="88" customFormat="1" ht="12" x14ac:dyDescent="0.2">
      <c r="A59" s="100" t="s">
        <v>57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0" zoomScale="80" zoomScaleNormal="80" workbookViewId="0">
      <selection activeCell="M54" sqref="M54"/>
    </sheetView>
  </sheetViews>
  <sheetFormatPr baseColWidth="10" defaultColWidth="11.42578125" defaultRowHeight="15" x14ac:dyDescent="0.25"/>
  <cols>
    <col min="1" max="1" width="21" style="55" customWidth="1"/>
    <col min="2" max="2" width="10" style="61" bestFit="1" customWidth="1"/>
    <col min="3" max="3" width="9.42578125" style="61" bestFit="1" customWidth="1"/>
    <col min="4" max="4" width="10.42578125" style="61" bestFit="1" customWidth="1"/>
    <col min="5" max="5" width="9.42578125" style="61" bestFit="1" customWidth="1"/>
    <col min="6" max="6" width="13.42578125" style="61" customWidth="1"/>
    <col min="7" max="7" width="11.42578125" style="61" customWidth="1"/>
    <col min="8" max="8" width="10.42578125" style="61" bestFit="1" customWidth="1"/>
    <col min="9" max="9" width="11.5703125" style="61" bestFit="1" customWidth="1"/>
    <col min="10" max="10" width="12.5703125" style="61" bestFit="1" customWidth="1"/>
    <col min="11" max="11" width="10.42578125" style="61" bestFit="1" customWidth="1"/>
    <col min="12" max="12" width="10.85546875" style="61" bestFit="1" customWidth="1"/>
    <col min="13" max="13" width="9.5703125" style="61" customWidth="1"/>
    <col min="14" max="16384" width="11.42578125" style="55"/>
  </cols>
  <sheetData>
    <row r="1" spans="1:14" ht="45" customHeight="1" x14ac:dyDescent="0.25"/>
    <row r="2" spans="1:14" x14ac:dyDescent="0.25">
      <c r="A2" s="58" t="s">
        <v>0</v>
      </c>
      <c r="B2" s="59" t="s">
        <v>66</v>
      </c>
      <c r="C2" s="60"/>
      <c r="N2" s="105"/>
    </row>
    <row r="3" spans="1:14" x14ac:dyDescent="0.25">
      <c r="A3" s="58" t="s">
        <v>67</v>
      </c>
      <c r="B3" s="59" t="s">
        <v>68</v>
      </c>
      <c r="C3" s="60"/>
      <c r="N3" s="106"/>
    </row>
    <row r="4" spans="1:14" x14ac:dyDescent="0.25">
      <c r="A4" s="58" t="s">
        <v>2</v>
      </c>
      <c r="B4" s="60" t="s">
        <v>3</v>
      </c>
      <c r="C4" s="87"/>
      <c r="N4" s="106"/>
    </row>
    <row r="5" spans="1:14" x14ac:dyDescent="0.25">
      <c r="A5" s="58" t="s">
        <v>4</v>
      </c>
      <c r="B5" s="60" t="s">
        <v>5</v>
      </c>
      <c r="C5" s="87"/>
      <c r="N5" s="106"/>
    </row>
    <row r="6" spans="1:14" x14ac:dyDescent="0.25">
      <c r="A6" s="58" t="s">
        <v>6</v>
      </c>
      <c r="B6" s="60" t="s">
        <v>7</v>
      </c>
      <c r="C6" s="87"/>
      <c r="N6" s="106"/>
    </row>
    <row r="7" spans="1:14" x14ac:dyDescent="0.25">
      <c r="A7" s="58" t="s">
        <v>8</v>
      </c>
      <c r="B7" s="60" t="s">
        <v>9</v>
      </c>
      <c r="C7" s="87"/>
      <c r="N7" s="107"/>
    </row>
    <row r="8" spans="1:14" x14ac:dyDescent="0.25">
      <c r="A8" s="58" t="s">
        <v>10</v>
      </c>
      <c r="B8" s="60" t="s">
        <v>11</v>
      </c>
      <c r="C8" s="87"/>
    </row>
    <row r="9" spans="1:14" ht="15.75" thickBot="1" x14ac:dyDescent="0.3"/>
    <row r="10" spans="1:14" s="72" customFormat="1" ht="15.75" thickBot="1" x14ac:dyDescent="0.3">
      <c r="A10" s="65"/>
      <c r="B10" s="44" t="s">
        <v>60</v>
      </c>
      <c r="C10" s="67"/>
      <c r="D10" s="67"/>
      <c r="E10" s="67"/>
      <c r="F10" s="68"/>
      <c r="G10" s="67"/>
      <c r="H10" s="70" t="s">
        <v>69</v>
      </c>
      <c r="I10" s="67"/>
      <c r="J10" s="67"/>
      <c r="K10" s="67"/>
      <c r="L10" s="67"/>
      <c r="M10" s="71"/>
    </row>
    <row r="11" spans="1:14" s="72" customFormat="1" x14ac:dyDescent="0.25">
      <c r="A11" s="73" t="s">
        <v>12</v>
      </c>
      <c r="B11" s="74" t="s">
        <v>13</v>
      </c>
      <c r="C11" s="69" t="s">
        <v>14</v>
      </c>
      <c r="D11" s="75" t="s">
        <v>15</v>
      </c>
      <c r="E11" s="75" t="s">
        <v>16</v>
      </c>
      <c r="F11" s="139" t="s">
        <v>17</v>
      </c>
      <c r="G11" s="75" t="s">
        <v>20</v>
      </c>
      <c r="H11" s="69" t="s">
        <v>18</v>
      </c>
      <c r="I11" s="75" t="s">
        <v>19</v>
      </c>
      <c r="J11" s="75" t="s">
        <v>21</v>
      </c>
      <c r="K11" s="69" t="s">
        <v>22</v>
      </c>
      <c r="L11" s="75" t="s">
        <v>23</v>
      </c>
      <c r="M11" s="74" t="s">
        <v>24</v>
      </c>
    </row>
    <row r="12" spans="1:14" s="72" customFormat="1" x14ac:dyDescent="0.25">
      <c r="A12" s="77"/>
      <c r="B12" s="78" t="s">
        <v>25</v>
      </c>
      <c r="C12" s="79" t="s">
        <v>25</v>
      </c>
      <c r="D12" s="73" t="s">
        <v>25</v>
      </c>
      <c r="E12" s="73" t="s">
        <v>25</v>
      </c>
      <c r="F12" s="140" t="s">
        <v>70</v>
      </c>
      <c r="G12" s="73" t="s">
        <v>27</v>
      </c>
      <c r="H12" s="79" t="s">
        <v>25</v>
      </c>
      <c r="I12" s="73" t="s">
        <v>27</v>
      </c>
      <c r="J12" s="73" t="s">
        <v>28</v>
      </c>
      <c r="K12" s="79" t="s">
        <v>29</v>
      </c>
      <c r="L12" s="73" t="s">
        <v>29</v>
      </c>
      <c r="M12" s="78" t="s">
        <v>29</v>
      </c>
    </row>
    <row r="13" spans="1:14" s="85" customFormat="1" ht="15.75" thickBot="1" x14ac:dyDescent="0.3">
      <c r="A13" s="81" t="s">
        <v>30</v>
      </c>
      <c r="B13" s="82" t="s">
        <v>31</v>
      </c>
      <c r="C13" s="83" t="s">
        <v>32</v>
      </c>
      <c r="D13" s="81" t="s">
        <v>33</v>
      </c>
      <c r="E13" s="81" t="s">
        <v>34</v>
      </c>
      <c r="F13" s="141" t="s">
        <v>35</v>
      </c>
      <c r="G13" s="81" t="s">
        <v>38</v>
      </c>
      <c r="H13" s="83" t="s">
        <v>36</v>
      </c>
      <c r="I13" s="81" t="s">
        <v>37</v>
      </c>
      <c r="J13" s="81" t="s">
        <v>39</v>
      </c>
      <c r="K13" s="83" t="s">
        <v>40</v>
      </c>
      <c r="L13" s="81" t="s">
        <v>41</v>
      </c>
      <c r="M13" s="82" t="s">
        <v>42</v>
      </c>
    </row>
    <row r="14" spans="1:14" s="88" customFormat="1" ht="12" x14ac:dyDescent="0.2">
      <c r="A14" s="86">
        <v>41000</v>
      </c>
      <c r="B14" s="119">
        <v>96.862999000000002</v>
      </c>
      <c r="C14" s="119">
        <v>1.1605160000000001</v>
      </c>
      <c r="D14" s="119">
        <v>0.78636799999999996</v>
      </c>
      <c r="E14" s="119">
        <v>1.000875</v>
      </c>
      <c r="F14" s="142">
        <v>290.76632699999999</v>
      </c>
      <c r="G14" s="119">
        <v>37.560134560199998</v>
      </c>
      <c r="H14" s="124">
        <v>1.797E-3</v>
      </c>
      <c r="I14" s="119">
        <v>49.423746475800002</v>
      </c>
      <c r="J14" s="124">
        <v>217.98128906108801</v>
      </c>
      <c r="K14" s="124">
        <v>18.790227999999999</v>
      </c>
      <c r="L14" s="124">
        <v>1.0070000000000001E-3</v>
      </c>
      <c r="M14" s="144">
        <v>0</v>
      </c>
    </row>
    <row r="15" spans="1:14" s="88" customFormat="1" ht="12" x14ac:dyDescent="0.2">
      <c r="A15" s="86">
        <v>41001</v>
      </c>
      <c r="B15" s="119">
        <v>97.335898999999998</v>
      </c>
      <c r="C15" s="119">
        <v>0.85806099999999996</v>
      </c>
      <c r="D15" s="119">
        <v>0.60876600000000003</v>
      </c>
      <c r="E15" s="119">
        <v>1.073618</v>
      </c>
      <c r="F15" s="142">
        <v>291.01299999999998</v>
      </c>
      <c r="G15" s="119">
        <v>37.467414183000002</v>
      </c>
      <c r="H15" s="124" t="s">
        <v>71</v>
      </c>
      <c r="I15" s="119">
        <v>49.537527044400008</v>
      </c>
      <c r="J15" s="124">
        <v>217.60548107224344</v>
      </c>
      <c r="K15" s="124">
        <v>17.675412999999999</v>
      </c>
      <c r="L15" s="124">
        <v>2.1020000000000001E-3</v>
      </c>
      <c r="M15" s="144">
        <v>0</v>
      </c>
    </row>
    <row r="16" spans="1:14" s="88" customFormat="1" ht="12" x14ac:dyDescent="0.2">
      <c r="A16" s="86">
        <v>41002</v>
      </c>
      <c r="B16" s="119">
        <v>97.650702999999993</v>
      </c>
      <c r="C16" s="119">
        <v>0.64747100000000002</v>
      </c>
      <c r="D16" s="119">
        <v>0.45288699999999998</v>
      </c>
      <c r="E16" s="119">
        <v>1.150217</v>
      </c>
      <c r="F16" s="142">
        <v>291.35546900000003</v>
      </c>
      <c r="G16" s="119">
        <v>37.407726636600003</v>
      </c>
      <c r="H16" s="124" t="s">
        <v>71</v>
      </c>
      <c r="I16" s="119">
        <v>49.671566332800005</v>
      </c>
      <c r="J16" s="124">
        <v>217.18359252421766</v>
      </c>
      <c r="K16" s="124">
        <v>15.567676000000001</v>
      </c>
      <c r="L16" s="124">
        <v>2.1719999999999999E-3</v>
      </c>
      <c r="M16" s="144">
        <v>0</v>
      </c>
    </row>
    <row r="17" spans="1:13" s="88" customFormat="1" ht="12" x14ac:dyDescent="0.2">
      <c r="A17" s="86">
        <v>41003</v>
      </c>
      <c r="B17" s="119">
        <v>97.200294</v>
      </c>
      <c r="C17" s="119">
        <v>0.93485200000000002</v>
      </c>
      <c r="D17" s="119">
        <v>0.67664100000000005</v>
      </c>
      <c r="E17" s="119">
        <v>1.0476350000000001</v>
      </c>
      <c r="F17" s="142">
        <v>291.51919600000002</v>
      </c>
      <c r="G17" s="119">
        <v>37.470972422400003</v>
      </c>
      <c r="H17" s="124" t="s">
        <v>71</v>
      </c>
      <c r="I17" s="119">
        <v>49.600597179600008</v>
      </c>
      <c r="J17" s="124">
        <v>217.27439267412197</v>
      </c>
      <c r="K17" s="124">
        <v>15.246865</v>
      </c>
      <c r="L17" s="124">
        <v>9.3400000000000004E-4</v>
      </c>
      <c r="M17" s="144">
        <v>0</v>
      </c>
    </row>
    <row r="18" spans="1:13" s="88" customFormat="1" ht="12" x14ac:dyDescent="0.2">
      <c r="A18" s="86">
        <v>41004</v>
      </c>
      <c r="B18" s="119">
        <v>97.654503000000005</v>
      </c>
      <c r="C18" s="119">
        <v>0.67148300000000005</v>
      </c>
      <c r="D18" s="119">
        <v>0.482933</v>
      </c>
      <c r="E18" s="119">
        <v>1.0563020000000001</v>
      </c>
      <c r="F18" s="142">
        <v>291.03610200000003</v>
      </c>
      <c r="G18" s="119">
        <v>37.485710244000003</v>
      </c>
      <c r="H18" s="124" t="s">
        <v>71</v>
      </c>
      <c r="I18" s="119">
        <v>49.712286769800009</v>
      </c>
      <c r="J18" s="124">
        <v>217.81506518099263</v>
      </c>
      <c r="K18" s="124">
        <v>16.340299999999999</v>
      </c>
      <c r="L18" s="124">
        <v>4.2900000000000002E-4</v>
      </c>
      <c r="M18" s="144">
        <v>0</v>
      </c>
    </row>
    <row r="19" spans="1:13" s="88" customFormat="1" ht="12" x14ac:dyDescent="0.2">
      <c r="A19" s="86">
        <v>41005</v>
      </c>
      <c r="B19" s="119">
        <v>97.797020000000003</v>
      </c>
      <c r="C19" s="119">
        <v>0.54159999999999997</v>
      </c>
      <c r="D19" s="119">
        <v>0.39779999999999999</v>
      </c>
      <c r="E19" s="119">
        <v>1.148458</v>
      </c>
      <c r="F19" s="142">
        <v>290.420929</v>
      </c>
      <c r="G19" s="119">
        <v>37.420012712400002</v>
      </c>
      <c r="H19" s="124" t="s">
        <v>71</v>
      </c>
      <c r="I19" s="119">
        <v>49.620759133800007</v>
      </c>
      <c r="J19" s="124">
        <v>218.63011968004813</v>
      </c>
      <c r="K19" s="124">
        <v>17.654291000000001</v>
      </c>
      <c r="L19" s="124">
        <v>2.1589999999999999E-3</v>
      </c>
      <c r="M19" s="144">
        <v>0</v>
      </c>
    </row>
    <row r="20" spans="1:13" s="88" customFormat="1" ht="12" x14ac:dyDescent="0.2">
      <c r="A20" s="86">
        <v>41006</v>
      </c>
      <c r="B20" s="119">
        <v>93.787818999999999</v>
      </c>
      <c r="C20" s="119">
        <v>1.37642</v>
      </c>
      <c r="D20" s="119">
        <v>3.4519639999999998</v>
      </c>
      <c r="E20" s="119">
        <v>1.2543770000000001</v>
      </c>
      <c r="F20" s="142">
        <v>290.57681300000002</v>
      </c>
      <c r="G20" s="119">
        <v>38.275020932399997</v>
      </c>
      <c r="H20" s="124" t="s">
        <v>71</v>
      </c>
      <c r="I20" s="119">
        <v>49.670398834800004</v>
      </c>
      <c r="J20" s="124">
        <v>221.32879904870194</v>
      </c>
      <c r="K20" s="124">
        <v>18.058520999999999</v>
      </c>
      <c r="L20" s="124">
        <v>4.2709999999999996E-3</v>
      </c>
      <c r="M20" s="144">
        <v>0</v>
      </c>
    </row>
    <row r="21" spans="1:13" s="88" customFormat="1" ht="12" x14ac:dyDescent="0.2">
      <c r="A21" s="86">
        <v>41007</v>
      </c>
      <c r="B21" s="119">
        <v>97.692359999999994</v>
      </c>
      <c r="C21" s="119">
        <v>0.57350199999999996</v>
      </c>
      <c r="D21" s="119">
        <v>0.41281400000000001</v>
      </c>
      <c r="E21" s="119">
        <v>1.204367</v>
      </c>
      <c r="F21" s="142">
        <v>290.96792599999998</v>
      </c>
      <c r="G21" s="119">
        <v>37.820608623000005</v>
      </c>
      <c r="H21" s="124" t="s">
        <v>71</v>
      </c>
      <c r="I21" s="119">
        <v>49.707151882200002</v>
      </c>
      <c r="J21" s="124">
        <v>222.71386370500363</v>
      </c>
      <c r="K21" s="124">
        <v>17.952818000000001</v>
      </c>
      <c r="L21" s="124">
        <v>8.83E-4</v>
      </c>
      <c r="M21" s="144">
        <v>0</v>
      </c>
    </row>
    <row r="22" spans="1:13" s="88" customFormat="1" ht="12" x14ac:dyDescent="0.2">
      <c r="A22" s="86">
        <v>41008</v>
      </c>
      <c r="B22" s="119">
        <v>97.691802999999993</v>
      </c>
      <c r="C22" s="119">
        <v>0.53685300000000002</v>
      </c>
      <c r="D22" s="119">
        <v>0.40311399999999997</v>
      </c>
      <c r="E22" s="119">
        <v>1.2748600000000001</v>
      </c>
      <c r="F22" s="142">
        <v>291.27914399999997</v>
      </c>
      <c r="G22" s="119">
        <v>37.344084322199997</v>
      </c>
      <c r="H22" s="124" t="s">
        <v>71</v>
      </c>
      <c r="I22" s="119">
        <v>49.590208551000003</v>
      </c>
      <c r="J22" s="124">
        <v>219.43685910808873</v>
      </c>
      <c r="K22" s="124">
        <v>17.604378000000001</v>
      </c>
      <c r="L22" s="124">
        <v>1.0449999999999999E-3</v>
      </c>
      <c r="M22" s="144">
        <v>0</v>
      </c>
    </row>
    <row r="23" spans="1:13" s="88" customFormat="1" ht="12" x14ac:dyDescent="0.2">
      <c r="A23" s="86">
        <v>41009</v>
      </c>
      <c r="B23" s="119">
        <v>97.718108999999998</v>
      </c>
      <c r="C23" s="119">
        <v>0.54220599999999997</v>
      </c>
      <c r="D23" s="119">
        <v>0.39176800000000001</v>
      </c>
      <c r="E23" s="119">
        <v>1.2513639999999999</v>
      </c>
      <c r="F23" s="142">
        <v>290.98135400000001</v>
      </c>
      <c r="G23" s="119">
        <v>37.356886831799997</v>
      </c>
      <c r="H23" s="124" t="s">
        <v>71</v>
      </c>
      <c r="I23" s="119">
        <v>49.692562364400004</v>
      </c>
      <c r="J23" s="124">
        <v>219.41140291115696</v>
      </c>
      <c r="K23" s="124">
        <v>15.896796</v>
      </c>
      <c r="L23" s="124">
        <v>7.5299999999999998E-4</v>
      </c>
      <c r="M23" s="144">
        <v>0</v>
      </c>
    </row>
    <row r="24" spans="1:13" s="88" customFormat="1" ht="12" x14ac:dyDescent="0.2">
      <c r="A24" s="86">
        <v>41010</v>
      </c>
      <c r="B24" s="119">
        <v>97.474602000000004</v>
      </c>
      <c r="C24" s="119">
        <v>0.76250600000000002</v>
      </c>
      <c r="D24" s="119">
        <v>0.45655499999999999</v>
      </c>
      <c r="E24" s="119">
        <v>1.163149</v>
      </c>
      <c r="F24" s="142">
        <v>290.883667</v>
      </c>
      <c r="G24" s="119">
        <v>37.462928255999998</v>
      </c>
      <c r="H24" s="124" t="s">
        <v>71</v>
      </c>
      <c r="I24" s="119">
        <v>49.690468230600004</v>
      </c>
      <c r="J24" s="124">
        <v>219.21244510823854</v>
      </c>
      <c r="K24" s="124">
        <v>16.574780000000001</v>
      </c>
      <c r="L24" s="124">
        <v>7.8799999999999996E-4</v>
      </c>
      <c r="M24" s="144">
        <v>0</v>
      </c>
    </row>
    <row r="25" spans="1:13" s="88" customFormat="1" ht="12" x14ac:dyDescent="0.2">
      <c r="A25" s="86">
        <v>41011</v>
      </c>
      <c r="B25" s="119">
        <v>97.515816000000001</v>
      </c>
      <c r="C25" s="119">
        <v>0.76420200000000005</v>
      </c>
      <c r="D25" s="119">
        <v>0.46194000000000002</v>
      </c>
      <c r="E25" s="119">
        <v>1.1099300000000001</v>
      </c>
      <c r="F25" s="142">
        <v>290.91192599999999</v>
      </c>
      <c r="G25" s="119">
        <v>37.4858501334</v>
      </c>
      <c r="H25" s="124" t="s">
        <v>71</v>
      </c>
      <c r="I25" s="119">
        <v>49.473475579800002</v>
      </c>
      <c r="J25" s="124">
        <v>217.81356209150309</v>
      </c>
      <c r="K25" s="124">
        <v>18.125050999999999</v>
      </c>
      <c r="L25" s="124">
        <v>5.0500000000000002E-4</v>
      </c>
      <c r="M25" s="144">
        <v>0</v>
      </c>
    </row>
    <row r="26" spans="1:13" s="88" customFormat="1" ht="12" x14ac:dyDescent="0.2">
      <c r="A26" s="86">
        <v>41012</v>
      </c>
      <c r="B26" s="119">
        <v>97.645966000000001</v>
      </c>
      <c r="C26" s="119">
        <v>0.66083099999999995</v>
      </c>
      <c r="D26" s="119">
        <v>0.31661</v>
      </c>
      <c r="E26" s="119">
        <v>1.242639</v>
      </c>
      <c r="F26" s="142">
        <v>290.85974099999999</v>
      </c>
      <c r="G26" s="119">
        <v>37.457222241000004</v>
      </c>
      <c r="H26" s="124" t="s">
        <v>71</v>
      </c>
      <c r="I26" s="119">
        <v>49.523500239600004</v>
      </c>
      <c r="J26" s="124">
        <v>218.36285370528989</v>
      </c>
      <c r="K26" s="124">
        <v>17.639841000000001</v>
      </c>
      <c r="L26" s="124">
        <v>7.6000000000000004E-5</v>
      </c>
      <c r="M26" s="144">
        <v>0</v>
      </c>
    </row>
    <row r="27" spans="1:13" s="88" customFormat="1" ht="12" x14ac:dyDescent="0.2">
      <c r="A27" s="86">
        <v>41013</v>
      </c>
      <c r="B27" s="119">
        <v>97.528259000000006</v>
      </c>
      <c r="C27" s="119">
        <v>0.81076000000000004</v>
      </c>
      <c r="D27" s="119">
        <v>0.39702199999999999</v>
      </c>
      <c r="E27" s="119">
        <v>1.0956109999999999</v>
      </c>
      <c r="F27" s="142">
        <v>290.81277499999999</v>
      </c>
      <c r="G27" s="119">
        <v>37.540421724600002</v>
      </c>
      <c r="H27" s="124" t="s">
        <v>71</v>
      </c>
      <c r="I27" s="119">
        <v>49.661371235400004</v>
      </c>
      <c r="J27" s="124">
        <v>223.74894680933579</v>
      </c>
      <c r="K27" s="124">
        <v>17.749884000000002</v>
      </c>
      <c r="L27" s="124">
        <v>8.8999999999999995E-5</v>
      </c>
      <c r="M27" s="144">
        <v>0</v>
      </c>
    </row>
    <row r="28" spans="1:13" s="88" customFormat="1" ht="12" x14ac:dyDescent="0.2">
      <c r="A28" s="86">
        <v>41014</v>
      </c>
      <c r="B28" s="119">
        <v>97.56765</v>
      </c>
      <c r="C28" s="119">
        <v>0.75811700000000004</v>
      </c>
      <c r="D28" s="119">
        <v>0.40923799999999999</v>
      </c>
      <c r="E28" s="119">
        <v>1.1113390000000001</v>
      </c>
      <c r="F28" s="142">
        <v>290.864014</v>
      </c>
      <c r="G28" s="119">
        <v>37.5116013528</v>
      </c>
      <c r="H28" s="124" t="s">
        <v>71</v>
      </c>
      <c r="I28" s="119">
        <v>49.6862073888</v>
      </c>
      <c r="J28" s="124">
        <v>223.6079018435083</v>
      </c>
      <c r="K28" s="124">
        <v>17.234712999999999</v>
      </c>
      <c r="L28" s="124">
        <v>4.0299999999999998E-4</v>
      </c>
      <c r="M28" s="144">
        <v>0</v>
      </c>
    </row>
    <row r="29" spans="1:13" s="88" customFormat="1" ht="12" x14ac:dyDescent="0.2">
      <c r="A29" s="86">
        <v>41015</v>
      </c>
      <c r="B29" s="119">
        <v>97.665503999999999</v>
      </c>
      <c r="C29" s="119">
        <v>0.68035900000000005</v>
      </c>
      <c r="D29" s="119">
        <v>0.337196</v>
      </c>
      <c r="E29" s="119">
        <v>1.1737249999999999</v>
      </c>
      <c r="F29" s="142">
        <v>290.992096</v>
      </c>
      <c r="G29" s="119">
        <v>37.481124395999998</v>
      </c>
      <c r="H29" s="124" t="s">
        <v>71</v>
      </c>
      <c r="I29" s="119">
        <v>49.650574508399998</v>
      </c>
      <c r="J29" s="124">
        <v>218.91833730448263</v>
      </c>
      <c r="K29" s="124">
        <v>17.960175</v>
      </c>
      <c r="L29" s="124">
        <v>1.591E-3</v>
      </c>
      <c r="M29" s="144">
        <v>0</v>
      </c>
    </row>
    <row r="30" spans="1:13" s="88" customFormat="1" ht="12" x14ac:dyDescent="0.2">
      <c r="A30" s="86">
        <v>41016</v>
      </c>
      <c r="B30" s="119">
        <v>97.544692999999995</v>
      </c>
      <c r="C30" s="119">
        <v>0.70248699999999997</v>
      </c>
      <c r="D30" s="119">
        <v>0.36064400000000002</v>
      </c>
      <c r="E30" s="119">
        <v>1.2496160000000001</v>
      </c>
      <c r="F30" s="142">
        <v>290.01162699999998</v>
      </c>
      <c r="G30" s="119">
        <v>37.451481516599998</v>
      </c>
      <c r="H30" s="124" t="s">
        <v>71</v>
      </c>
      <c r="I30" s="119">
        <v>49.610498824800004</v>
      </c>
      <c r="J30" s="124">
        <v>217.98884778532843</v>
      </c>
      <c r="K30" s="124">
        <v>18.813147000000001</v>
      </c>
      <c r="L30" s="124">
        <v>1.108E-3</v>
      </c>
      <c r="M30" s="144">
        <v>0</v>
      </c>
    </row>
    <row r="31" spans="1:13" s="88" customFormat="1" ht="12" x14ac:dyDescent="0.2">
      <c r="A31" s="86">
        <v>41017</v>
      </c>
      <c r="B31" s="119">
        <v>97.633826999999997</v>
      </c>
      <c r="C31" s="119">
        <v>0.59268299999999996</v>
      </c>
      <c r="D31" s="119">
        <v>0.32371100000000003</v>
      </c>
      <c r="E31" s="119">
        <v>1.3448290000000001</v>
      </c>
      <c r="F31" s="142">
        <v>290.37808200000001</v>
      </c>
      <c r="G31" s="119">
        <v>37.378333033800004</v>
      </c>
      <c r="H31" s="124" t="s">
        <v>71</v>
      </c>
      <c r="I31" s="119">
        <v>49.572129160800003</v>
      </c>
      <c r="J31" s="124">
        <v>218.93518187286097</v>
      </c>
      <c r="K31" s="124">
        <v>18.699821</v>
      </c>
      <c r="L31" s="124">
        <v>4.1060000000000003E-3</v>
      </c>
      <c r="M31" s="144">
        <v>0</v>
      </c>
    </row>
    <row r="32" spans="1:13" s="88" customFormat="1" ht="12" x14ac:dyDescent="0.2">
      <c r="A32" s="86">
        <v>41018</v>
      </c>
      <c r="B32" s="119">
        <v>97.823524000000006</v>
      </c>
      <c r="C32" s="119">
        <v>0.54505800000000004</v>
      </c>
      <c r="D32" s="119">
        <v>0.38719199999999998</v>
      </c>
      <c r="E32" s="119">
        <v>1.1421889999999999</v>
      </c>
      <c r="F32" s="142">
        <v>290.51199300000002</v>
      </c>
      <c r="G32" s="119">
        <v>37.40705664</v>
      </c>
      <c r="H32" s="124" t="s">
        <v>71</v>
      </c>
      <c r="I32" s="119">
        <v>49.9221860814</v>
      </c>
      <c r="J32" s="124">
        <v>215.16436325116331</v>
      </c>
      <c r="K32" s="124">
        <v>14.255749</v>
      </c>
      <c r="L32" s="124">
        <v>4.287E-3</v>
      </c>
      <c r="M32" s="144">
        <v>0</v>
      </c>
    </row>
    <row r="33" spans="1:13" s="88" customFormat="1" ht="12" x14ac:dyDescent="0.2">
      <c r="A33" s="86">
        <v>41019</v>
      </c>
      <c r="B33" s="119">
        <v>97.629065999999995</v>
      </c>
      <c r="C33" s="119">
        <v>0.63941899999999996</v>
      </c>
      <c r="D33" s="119">
        <v>0.34926600000000002</v>
      </c>
      <c r="E33" s="119">
        <v>1.2647250000000001</v>
      </c>
      <c r="F33" s="142">
        <v>291.12576300000001</v>
      </c>
      <c r="G33" s="119">
        <v>37.433526238799999</v>
      </c>
      <c r="H33" s="124" t="s">
        <v>71</v>
      </c>
      <c r="I33" s="119">
        <v>49.731554694000003</v>
      </c>
      <c r="J33" s="124">
        <v>216.79366642870971</v>
      </c>
      <c r="K33" s="124">
        <v>12.881095999999999</v>
      </c>
      <c r="L33" s="124">
        <v>1.423E-3</v>
      </c>
      <c r="M33" s="144">
        <v>0</v>
      </c>
    </row>
    <row r="34" spans="1:13" s="88" customFormat="1" ht="12" x14ac:dyDescent="0.2">
      <c r="A34" s="86">
        <v>41020</v>
      </c>
      <c r="B34" s="119">
        <v>97.576804999999993</v>
      </c>
      <c r="C34" s="119">
        <v>0.68632899999999997</v>
      </c>
      <c r="D34" s="119">
        <v>0.37343799999999999</v>
      </c>
      <c r="E34" s="119">
        <v>1.2489079999999999</v>
      </c>
      <c r="F34" s="142">
        <v>291.36007699999999</v>
      </c>
      <c r="G34" s="119">
        <v>37.441514659799999</v>
      </c>
      <c r="H34" s="124" t="s">
        <v>71</v>
      </c>
      <c r="I34" s="119">
        <v>49.550078173800003</v>
      </c>
      <c r="J34" s="124">
        <v>219.81994562695905</v>
      </c>
      <c r="K34" s="124">
        <v>17.423037999999998</v>
      </c>
      <c r="L34" s="124">
        <v>1.4289999999999999E-3</v>
      </c>
      <c r="M34" s="144">
        <v>0</v>
      </c>
    </row>
    <row r="35" spans="1:13" s="88" customFormat="1" ht="12" x14ac:dyDescent="0.2">
      <c r="A35" s="86">
        <v>41021</v>
      </c>
      <c r="B35" s="119">
        <v>97.470764000000003</v>
      </c>
      <c r="C35" s="119">
        <v>0.80080600000000002</v>
      </c>
      <c r="D35" s="119">
        <v>0.40540599999999999</v>
      </c>
      <c r="E35" s="119">
        <v>1.169486</v>
      </c>
      <c r="F35" s="142">
        <v>291.483429</v>
      </c>
      <c r="G35" s="119">
        <v>37.486051027200006</v>
      </c>
      <c r="H35" s="124" t="s">
        <v>71</v>
      </c>
      <c r="I35" s="119">
        <v>49.549492321200006</v>
      </c>
      <c r="J35" s="124">
        <v>219.943926731858</v>
      </c>
      <c r="K35" s="124">
        <v>18.386742000000002</v>
      </c>
      <c r="L35" s="124">
        <v>1.127E-3</v>
      </c>
      <c r="M35" s="144">
        <v>0</v>
      </c>
    </row>
    <row r="36" spans="1:13" s="88" customFormat="1" ht="12" x14ac:dyDescent="0.2">
      <c r="A36" s="86">
        <v>41022</v>
      </c>
      <c r="B36" s="119">
        <v>97.794951999999995</v>
      </c>
      <c r="C36" s="119">
        <v>0.73117600000000005</v>
      </c>
      <c r="D36" s="119">
        <v>0.40835399999999999</v>
      </c>
      <c r="E36" s="119">
        <v>0.91362100000000002</v>
      </c>
      <c r="F36" s="142">
        <v>291.24191300000001</v>
      </c>
      <c r="G36" s="119">
        <v>37.585941525000003</v>
      </c>
      <c r="H36" s="124" t="s">
        <v>71</v>
      </c>
      <c r="I36" s="119">
        <v>49.695435882000005</v>
      </c>
      <c r="J36" s="124">
        <v>218.62189572477541</v>
      </c>
      <c r="K36" s="124">
        <v>16.46707</v>
      </c>
      <c r="L36" s="124">
        <v>2.0200000000000001E-3</v>
      </c>
      <c r="M36" s="144">
        <v>0</v>
      </c>
    </row>
    <row r="37" spans="1:13" s="88" customFormat="1" ht="12" x14ac:dyDescent="0.2">
      <c r="A37" s="86">
        <v>41023</v>
      </c>
      <c r="B37" s="119">
        <v>97.967444999999998</v>
      </c>
      <c r="C37" s="119">
        <v>0.56442499999999995</v>
      </c>
      <c r="D37" s="119">
        <v>0.420769</v>
      </c>
      <c r="E37" s="119">
        <v>0.93835000000000002</v>
      </c>
      <c r="F37" s="142">
        <v>291.30102499999998</v>
      </c>
      <c r="G37" s="119">
        <v>37.4898711648</v>
      </c>
      <c r="H37" s="124" t="s">
        <v>71</v>
      </c>
      <c r="I37" s="119">
        <v>49.540139715599999</v>
      </c>
      <c r="J37" s="124">
        <v>218.62446604285114</v>
      </c>
      <c r="K37" s="124">
        <v>17.964092000000001</v>
      </c>
      <c r="L37" s="124">
        <v>9.5299999999999996E-4</v>
      </c>
      <c r="M37" s="144">
        <v>0</v>
      </c>
    </row>
    <row r="38" spans="1:13" s="88" customFormat="1" ht="12" x14ac:dyDescent="0.2">
      <c r="A38" s="86">
        <v>41024</v>
      </c>
      <c r="B38" s="119">
        <v>97.797302000000002</v>
      </c>
      <c r="C38" s="119">
        <v>0.580457</v>
      </c>
      <c r="D38" s="119">
        <v>0.35192499999999999</v>
      </c>
      <c r="E38" s="119">
        <v>1.162596</v>
      </c>
      <c r="F38" s="142">
        <v>291.088348</v>
      </c>
      <c r="G38" s="119">
        <v>37.437534648600007</v>
      </c>
      <c r="H38" s="124" t="s">
        <v>71</v>
      </c>
      <c r="I38" s="119">
        <v>49.535276192399998</v>
      </c>
      <c r="J38" s="124">
        <v>218.95252291602523</v>
      </c>
      <c r="K38" s="124">
        <v>19.289202</v>
      </c>
      <c r="L38" s="124">
        <v>1.0859999999999999E-3</v>
      </c>
      <c r="M38" s="144">
        <v>0</v>
      </c>
    </row>
    <row r="39" spans="1:13" s="88" customFormat="1" ht="12" x14ac:dyDescent="0.2">
      <c r="A39" s="86">
        <v>41025</v>
      </c>
      <c r="B39" s="119">
        <v>97.899024999999995</v>
      </c>
      <c r="C39" s="119">
        <v>0.521845</v>
      </c>
      <c r="D39" s="119">
        <v>0.35586899999999999</v>
      </c>
      <c r="E39" s="119">
        <v>1.1367499999999999</v>
      </c>
      <c r="F39" s="142">
        <v>291.21469100000002</v>
      </c>
      <c r="G39" s="119">
        <v>37.414551766800002</v>
      </c>
      <c r="H39" s="124" t="s">
        <v>71</v>
      </c>
      <c r="I39" s="119">
        <v>49.509176827200001</v>
      </c>
      <c r="J39" s="124">
        <v>217.48492145323451</v>
      </c>
      <c r="K39" s="124">
        <v>18.402567000000001</v>
      </c>
      <c r="L39" s="124">
        <v>7.7200000000000001E-4</v>
      </c>
      <c r="M39" s="144">
        <v>0</v>
      </c>
    </row>
    <row r="40" spans="1:13" s="88" customFormat="1" ht="12" x14ac:dyDescent="0.2">
      <c r="A40" s="86">
        <v>41026</v>
      </c>
      <c r="B40" s="119">
        <v>97.931892000000005</v>
      </c>
      <c r="C40" s="119">
        <v>0.52490000000000003</v>
      </c>
      <c r="D40" s="119">
        <v>0.35986400000000002</v>
      </c>
      <c r="E40" s="119">
        <v>1.097504</v>
      </c>
      <c r="F40" s="142">
        <v>291.224762</v>
      </c>
      <c r="G40" s="119">
        <v>37.424759485800003</v>
      </c>
      <c r="H40" s="124" t="s">
        <v>71</v>
      </c>
      <c r="I40" s="119">
        <v>49.508217585600001</v>
      </c>
      <c r="J40" s="124">
        <v>218.47971972013212</v>
      </c>
      <c r="K40" s="124">
        <v>20.639448000000002</v>
      </c>
      <c r="L40" s="124">
        <v>9.6900000000000003E-4</v>
      </c>
      <c r="M40" s="144">
        <v>0</v>
      </c>
    </row>
    <row r="41" spans="1:13" s="88" customFormat="1" ht="12" x14ac:dyDescent="0.2">
      <c r="A41" s="86">
        <v>41027</v>
      </c>
      <c r="B41" s="119">
        <v>98.100594000000001</v>
      </c>
      <c r="C41" s="119">
        <v>0.447073</v>
      </c>
      <c r="D41" s="119">
        <v>0.36258499999999999</v>
      </c>
      <c r="E41" s="119">
        <v>1.0266169999999999</v>
      </c>
      <c r="F41" s="142">
        <v>291.40106200000002</v>
      </c>
      <c r="G41" s="119">
        <v>37.413191789400003</v>
      </c>
      <c r="H41" s="124" t="s">
        <v>71</v>
      </c>
      <c r="I41" s="119">
        <v>49.5466756008</v>
      </c>
      <c r="J41" s="124">
        <v>218.54886361998086</v>
      </c>
      <c r="K41" s="124">
        <v>20.78792</v>
      </c>
      <c r="L41" s="124">
        <v>1.124E-3</v>
      </c>
      <c r="M41" s="144">
        <v>0</v>
      </c>
    </row>
    <row r="42" spans="1:13" s="88" customFormat="1" ht="12" x14ac:dyDescent="0.2">
      <c r="A42" s="86">
        <v>41028</v>
      </c>
      <c r="B42" s="119">
        <v>97.773346000000004</v>
      </c>
      <c r="C42" s="119">
        <v>0.56882299999999997</v>
      </c>
      <c r="D42" s="119">
        <v>0.35081099999999998</v>
      </c>
      <c r="E42" s="119">
        <v>1.2262980000000001</v>
      </c>
      <c r="F42" s="142">
        <v>291.20623799999998</v>
      </c>
      <c r="G42" s="119">
        <v>37.381001450399999</v>
      </c>
      <c r="H42" s="124" t="s">
        <v>71</v>
      </c>
      <c r="I42" s="119">
        <v>49.681400662800002</v>
      </c>
      <c r="J42" s="124">
        <v>217.95968092723922</v>
      </c>
      <c r="K42" s="124">
        <v>19.060805999999999</v>
      </c>
      <c r="L42" s="124">
        <v>1.0349999999999999E-3</v>
      </c>
      <c r="M42" s="144">
        <v>0</v>
      </c>
    </row>
    <row r="43" spans="1:13" s="88" customFormat="1" ht="12" x14ac:dyDescent="0.2">
      <c r="A43" s="86">
        <v>41029</v>
      </c>
      <c r="B43" s="119">
        <v>97.738945000000001</v>
      </c>
      <c r="C43" s="119">
        <v>0.61019599999999996</v>
      </c>
      <c r="D43" s="119">
        <v>0.39585300000000001</v>
      </c>
      <c r="E43" s="119">
        <v>1.174417</v>
      </c>
      <c r="F43" s="142">
        <v>291.25400000000002</v>
      </c>
      <c r="G43" s="119">
        <v>37.411671681926599</v>
      </c>
      <c r="H43" s="124" t="s">
        <v>71</v>
      </c>
      <c r="I43" s="119">
        <v>49.876943956200002</v>
      </c>
      <c r="J43" s="124">
        <v>217.4640349</v>
      </c>
      <c r="K43" s="124">
        <v>19.180271000000001</v>
      </c>
      <c r="L43" s="124">
        <v>8.1300000000000003E-4</v>
      </c>
      <c r="M43" s="144">
        <v>0</v>
      </c>
    </row>
    <row r="44" spans="1:13" ht="15.75" thickBot="1" x14ac:dyDescent="0.3">
      <c r="A44" s="47"/>
      <c r="B44" s="138"/>
      <c r="C44" s="138"/>
      <c r="D44" s="138"/>
      <c r="E44" s="138"/>
      <c r="F44" s="143"/>
      <c r="G44" s="138"/>
      <c r="H44" s="137"/>
      <c r="I44" s="138"/>
      <c r="J44" s="137"/>
      <c r="K44" s="137"/>
      <c r="L44" s="137"/>
      <c r="M44" s="145"/>
    </row>
    <row r="45" spans="1:13" s="92" customFormat="1" x14ac:dyDescent="0.25">
      <c r="A45" s="89" t="s">
        <v>44</v>
      </c>
      <c r="B45" s="90">
        <f>AVERAGE(B14:B44)</f>
        <v>97.5157162</v>
      </c>
      <c r="C45" s="90">
        <f t="shared" ref="C45:L45" si="0">AVERAGE(C14:C44)</f>
        <v>0.69318053333333307</v>
      </c>
      <c r="D45" s="90">
        <f t="shared" si="0"/>
        <v>0.52164343333333341</v>
      </c>
      <c r="E45" s="90">
        <f t="shared" si="0"/>
        <v>1.1484790666666667</v>
      </c>
      <c r="F45" s="90">
        <f t="shared" si="0"/>
        <v>291.00144963333338</v>
      </c>
      <c r="G45" s="90">
        <f t="shared" si="0"/>
        <v>37.490140206690882</v>
      </c>
      <c r="H45" s="90">
        <f t="shared" si="0"/>
        <v>1.797E-3</v>
      </c>
      <c r="I45" s="90">
        <f t="shared" si="0"/>
        <v>49.624720247660001</v>
      </c>
      <c r="J45" s="90">
        <f t="shared" si="0"/>
        <v>218.86089829430466</v>
      </c>
      <c r="K45" s="90">
        <f t="shared" si="0"/>
        <v>17.610756633333331</v>
      </c>
      <c r="L45" s="90">
        <f t="shared" si="0"/>
        <v>1.3819666666666668E-3</v>
      </c>
      <c r="M45" s="116">
        <v>0</v>
      </c>
    </row>
    <row r="46" spans="1:13" s="92" customFormat="1" x14ac:dyDescent="0.25">
      <c r="A46" s="93" t="s">
        <v>45</v>
      </c>
      <c r="B46" s="94">
        <f>MAX(B14:B43)</f>
        <v>98.100594000000001</v>
      </c>
      <c r="C46" s="94">
        <f t="shared" ref="C46:M46" si="1">MAX(C14:C43)</f>
        <v>1.37642</v>
      </c>
      <c r="D46" s="94">
        <f t="shared" si="1"/>
        <v>3.4519639999999998</v>
      </c>
      <c r="E46" s="94">
        <f t="shared" si="1"/>
        <v>1.3448290000000001</v>
      </c>
      <c r="F46" s="94">
        <f t="shared" si="1"/>
        <v>291.51919600000002</v>
      </c>
      <c r="G46" s="94">
        <f t="shared" si="1"/>
        <v>38.275020932399997</v>
      </c>
      <c r="H46" s="94">
        <f t="shared" si="1"/>
        <v>1.797E-3</v>
      </c>
      <c r="I46" s="94">
        <f t="shared" si="1"/>
        <v>49.9221860814</v>
      </c>
      <c r="J46" s="94">
        <f t="shared" si="1"/>
        <v>223.74894680933579</v>
      </c>
      <c r="K46" s="94">
        <f t="shared" si="1"/>
        <v>20.78792</v>
      </c>
      <c r="L46" s="94">
        <f t="shared" si="1"/>
        <v>4.287E-3</v>
      </c>
      <c r="M46" s="146">
        <f t="shared" si="1"/>
        <v>0</v>
      </c>
    </row>
    <row r="47" spans="1:13" s="92" customFormat="1" x14ac:dyDescent="0.25">
      <c r="A47" s="93" t="s">
        <v>46</v>
      </c>
      <c r="B47" s="94">
        <f>MIN(B14:B43)</f>
        <v>93.787818999999999</v>
      </c>
      <c r="C47" s="94">
        <f t="shared" ref="C47:M47" si="2">MIN(C14:C43)</f>
        <v>0.447073</v>
      </c>
      <c r="D47" s="94">
        <f t="shared" si="2"/>
        <v>0.31661</v>
      </c>
      <c r="E47" s="94">
        <f t="shared" si="2"/>
        <v>0.91362100000000002</v>
      </c>
      <c r="F47" s="94">
        <f t="shared" si="2"/>
        <v>290.01162699999998</v>
      </c>
      <c r="G47" s="94">
        <f t="shared" si="2"/>
        <v>37.344084322199997</v>
      </c>
      <c r="H47" s="94">
        <f t="shared" si="2"/>
        <v>1.797E-3</v>
      </c>
      <c r="I47" s="94">
        <f t="shared" si="2"/>
        <v>49.423746475800002</v>
      </c>
      <c r="J47" s="94">
        <f t="shared" si="2"/>
        <v>215.16436325116331</v>
      </c>
      <c r="K47" s="94">
        <f t="shared" si="2"/>
        <v>12.881095999999999</v>
      </c>
      <c r="L47" s="94">
        <f t="shared" si="2"/>
        <v>7.6000000000000004E-5</v>
      </c>
      <c r="M47" s="146">
        <f t="shared" si="2"/>
        <v>0</v>
      </c>
    </row>
    <row r="48" spans="1:13" s="92" customFormat="1" x14ac:dyDescent="0.25">
      <c r="A48" s="93" t="s">
        <v>47</v>
      </c>
      <c r="B48" s="94">
        <f>B46-B47</f>
        <v>4.312775000000002</v>
      </c>
      <c r="C48" s="94">
        <f t="shared" ref="C48:M48" si="3">C46-C47</f>
        <v>0.92934699999999992</v>
      </c>
      <c r="D48" s="94">
        <f t="shared" si="3"/>
        <v>3.135354</v>
      </c>
      <c r="E48" s="94">
        <f t="shared" si="3"/>
        <v>0.43120800000000004</v>
      </c>
      <c r="F48" s="94">
        <f t="shared" si="3"/>
        <v>1.5075690000000463</v>
      </c>
      <c r="G48" s="94">
        <f t="shared" si="3"/>
        <v>0.93093661019999985</v>
      </c>
      <c r="H48" s="94">
        <f t="shared" si="3"/>
        <v>0</v>
      </c>
      <c r="I48" s="94">
        <f t="shared" si="3"/>
        <v>0.498439605599998</v>
      </c>
      <c r="J48" s="94">
        <f t="shared" si="3"/>
        <v>8.5845835581724828</v>
      </c>
      <c r="K48" s="94">
        <f t="shared" si="3"/>
        <v>7.9068240000000003</v>
      </c>
      <c r="L48" s="94">
        <f t="shared" si="3"/>
        <v>4.2110000000000003E-3</v>
      </c>
      <c r="M48" s="146">
        <f t="shared" si="3"/>
        <v>0</v>
      </c>
    </row>
    <row r="49" spans="1:13" s="92" customFormat="1" ht="15.75" thickBot="1" x14ac:dyDescent="0.3">
      <c r="A49" s="96" t="s">
        <v>48</v>
      </c>
      <c r="B49" s="97">
        <f>STDEV(B14:B43)</f>
        <v>0.74247231074056996</v>
      </c>
      <c r="C49" s="97">
        <f t="shared" ref="C49:M49" si="4">STDEV(C14:C43)</f>
        <v>0.19519865983777843</v>
      </c>
      <c r="D49" s="97">
        <f t="shared" si="4"/>
        <v>0.56290386893437538</v>
      </c>
      <c r="E49" s="97">
        <f t="shared" si="4"/>
        <v>0.10154383864665965</v>
      </c>
      <c r="F49" s="97">
        <f t="shared" si="4"/>
        <v>0.35441344994614055</v>
      </c>
      <c r="G49" s="97">
        <f t="shared" si="4"/>
        <v>0.17212353105072326</v>
      </c>
      <c r="H49" s="97">
        <v>0</v>
      </c>
      <c r="I49" s="97">
        <f t="shared" si="4"/>
        <v>0.10993110750156711</v>
      </c>
      <c r="J49" s="97">
        <f t="shared" si="4"/>
        <v>1.8947666487427861</v>
      </c>
      <c r="K49" s="97">
        <f t="shared" si="4"/>
        <v>1.6943661982065741</v>
      </c>
      <c r="L49" s="97">
        <f t="shared" si="4"/>
        <v>1.1038672922279085E-3</v>
      </c>
      <c r="M49" s="118">
        <f t="shared" si="4"/>
        <v>0</v>
      </c>
    </row>
    <row r="50" spans="1:13" x14ac:dyDescent="0.25">
      <c r="B50" s="114">
        <f>COUNTIF(B14:B44,"&lt;84.0")</f>
        <v>0</v>
      </c>
      <c r="C50" s="114">
        <f>COUNTIF(C14:C44,"&gt;11.0")</f>
        <v>0</v>
      </c>
      <c r="D50" s="114">
        <f>COUNTIF(D14:D44,"&gt;4.0")</f>
        <v>0</v>
      </c>
      <c r="E50" s="114">
        <f>COUNTIF(E14:E44,"&gt;3.0")</f>
        <v>0</v>
      </c>
      <c r="F50" s="114"/>
      <c r="G50" s="114">
        <f>COUNTIF(G14:G44,"&lt;37.30")</f>
        <v>0</v>
      </c>
      <c r="H50" s="114">
        <f>COUNTIF(H14:H44,"&gt;.20")</f>
        <v>0</v>
      </c>
      <c r="I50" s="114">
        <f>COUNTIF(I14:I44,"&lt;48.20")</f>
        <v>0</v>
      </c>
      <c r="J50" s="114">
        <f>COUNTIF(J14:J44,"&gt;271.150")</f>
        <v>0</v>
      </c>
      <c r="K50" s="114">
        <f>COUNTIF(K14:K44,"&gt;110")</f>
        <v>0</v>
      </c>
      <c r="L50" s="114">
        <f>COUNTIF(L14:L44,"&gt;150")</f>
        <v>0</v>
      </c>
      <c r="M50" s="114">
        <f>COUNTIF(M14:M44,"&gt;6")</f>
        <v>0</v>
      </c>
    </row>
    <row r="51" spans="1:13" s="88" customFormat="1" ht="12.75" x14ac:dyDescent="0.2">
      <c r="A51" s="98" t="s">
        <v>49</v>
      </c>
      <c r="B51" s="115"/>
      <c r="C51" s="115"/>
      <c r="D51" s="115"/>
      <c r="E51" s="115"/>
      <c r="F51" s="114"/>
      <c r="G51" s="114">
        <f>COUNTIF(G14:G44,"&gt;43.60")</f>
        <v>0</v>
      </c>
      <c r="H51" s="114"/>
      <c r="I51" s="114">
        <f>COUNTIF(I10:I40,"&gt;53.20")</f>
        <v>0</v>
      </c>
      <c r="J51" s="87"/>
      <c r="K51" s="87"/>
      <c r="L51" s="87"/>
      <c r="M51" s="87"/>
    </row>
    <row r="52" spans="1:13" s="88" customFormat="1" ht="12" x14ac:dyDescent="0.2">
      <c r="A52" s="99" t="s">
        <v>50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88" customFormat="1" ht="12" x14ac:dyDescent="0.2">
      <c r="A53" s="100" t="s">
        <v>51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s="88" customFormat="1" ht="12" x14ac:dyDescent="0.2">
      <c r="A54" s="100" t="s">
        <v>52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</row>
    <row r="55" spans="1:13" s="88" customFormat="1" ht="12" x14ac:dyDescent="0.2">
      <c r="A55" s="101" t="s">
        <v>53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88" customFormat="1" ht="12" x14ac:dyDescent="0.2">
      <c r="A56" s="99" t="s">
        <v>54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88" customFormat="1" ht="12" x14ac:dyDescent="0.2">
      <c r="A57" s="100" t="s">
        <v>55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88" customFormat="1" ht="12" x14ac:dyDescent="0.2">
      <c r="A58" s="101" t="s">
        <v>56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 s="88" customFormat="1" ht="12" x14ac:dyDescent="0.2">
      <c r="A59" s="100" t="s">
        <v>57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6" zoomScale="80" zoomScaleNormal="80" workbookViewId="0">
      <selection activeCell="K56" sqref="K56"/>
    </sheetView>
  </sheetViews>
  <sheetFormatPr baseColWidth="10" defaultColWidth="11.42578125" defaultRowHeight="14.25" customHeight="1" x14ac:dyDescent="0.25"/>
  <cols>
    <col min="1" max="1" width="19.5703125" style="55" bestFit="1" customWidth="1"/>
    <col min="2" max="2" width="10" style="55" bestFit="1" customWidth="1"/>
    <col min="3" max="3" width="9" style="55" bestFit="1" customWidth="1"/>
    <col min="4" max="4" width="10" style="55" bestFit="1" customWidth="1"/>
    <col min="5" max="5" width="9" style="108" bestFit="1" customWidth="1"/>
    <col min="6" max="6" width="12.85546875" style="55" bestFit="1" customWidth="1"/>
    <col min="7" max="7" width="11.28515625" style="55" customWidth="1"/>
    <col min="8" max="8" width="10" style="55" bestFit="1" customWidth="1"/>
    <col min="9" max="9" width="11.140625" style="55" bestFit="1" customWidth="1"/>
    <col min="10" max="10" width="11.42578125" style="55"/>
    <col min="11" max="11" width="10" style="55" bestFit="1" customWidth="1"/>
    <col min="12" max="12" width="10.42578125" style="55" bestFit="1" customWidth="1"/>
    <col min="13" max="13" width="9" style="55" customWidth="1"/>
    <col min="14" max="14" width="12.7109375" style="55" customWidth="1"/>
    <col min="15" max="16384" width="11.42578125" style="55"/>
  </cols>
  <sheetData>
    <row r="1" spans="1:14" ht="15" x14ac:dyDescent="0.25"/>
    <row r="2" spans="1:14" ht="15" x14ac:dyDescent="0.25">
      <c r="A2" s="58" t="s">
        <v>0</v>
      </c>
      <c r="B2" s="59" t="s">
        <v>72</v>
      </c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5" x14ac:dyDescent="0.25">
      <c r="A3" s="88" t="s">
        <v>2</v>
      </c>
      <c r="B3" s="88" t="s">
        <v>3</v>
      </c>
      <c r="C3" s="88"/>
    </row>
    <row r="4" spans="1:14" ht="15" x14ac:dyDescent="0.25">
      <c r="A4" s="88" t="s">
        <v>4</v>
      </c>
      <c r="B4" s="88" t="s">
        <v>5</v>
      </c>
      <c r="C4" s="88"/>
    </row>
    <row r="5" spans="1:14" ht="15" x14ac:dyDescent="0.25">
      <c r="A5" s="88" t="s">
        <v>6</v>
      </c>
      <c r="B5" s="88" t="s">
        <v>7</v>
      </c>
      <c r="C5" s="88"/>
    </row>
    <row r="6" spans="1:14" ht="15" x14ac:dyDescent="0.25">
      <c r="A6" s="88" t="s">
        <v>8</v>
      </c>
      <c r="B6" s="88" t="s">
        <v>9</v>
      </c>
      <c r="C6" s="88"/>
    </row>
    <row r="7" spans="1:14" ht="15" x14ac:dyDescent="0.25">
      <c r="A7" s="88" t="s">
        <v>10</v>
      </c>
      <c r="B7" s="88" t="s">
        <v>11</v>
      </c>
      <c r="C7" s="88"/>
    </row>
    <row r="8" spans="1:14" ht="15.75" thickBot="1" x14ac:dyDescent="0.3"/>
    <row r="9" spans="1:14" s="72" customFormat="1" ht="16.5" thickBot="1" x14ac:dyDescent="0.3">
      <c r="A9" s="65"/>
      <c r="B9" s="66" t="s">
        <v>62</v>
      </c>
      <c r="C9" s="67"/>
      <c r="D9" s="67"/>
      <c r="E9" s="67"/>
      <c r="F9" s="68"/>
      <c r="G9" s="69"/>
      <c r="H9" s="70"/>
      <c r="I9" s="67"/>
      <c r="J9" s="67"/>
      <c r="K9" s="67"/>
      <c r="L9" s="67"/>
      <c r="M9" s="71"/>
    </row>
    <row r="10" spans="1:14" s="72" customFormat="1" ht="15" x14ac:dyDescent="0.25">
      <c r="A10" s="73" t="s">
        <v>12</v>
      </c>
      <c r="B10" s="74" t="s">
        <v>13</v>
      </c>
      <c r="C10" s="69" t="s">
        <v>14</v>
      </c>
      <c r="D10" s="75" t="s">
        <v>15</v>
      </c>
      <c r="E10" s="75" t="s">
        <v>16</v>
      </c>
      <c r="F10" s="76" t="s">
        <v>17</v>
      </c>
      <c r="G10" s="69" t="s">
        <v>18</v>
      </c>
      <c r="H10" s="75" t="s">
        <v>19</v>
      </c>
      <c r="I10" s="75" t="s">
        <v>20</v>
      </c>
      <c r="J10" s="75" t="s">
        <v>21</v>
      </c>
      <c r="K10" s="69" t="s">
        <v>22</v>
      </c>
      <c r="L10" s="75" t="s">
        <v>23</v>
      </c>
      <c r="M10" s="74" t="s">
        <v>24</v>
      </c>
    </row>
    <row r="11" spans="1:14" s="72" customFormat="1" ht="15" x14ac:dyDescent="0.25">
      <c r="A11" s="77"/>
      <c r="B11" s="78" t="s">
        <v>25</v>
      </c>
      <c r="C11" s="79" t="s">
        <v>25</v>
      </c>
      <c r="D11" s="73" t="s">
        <v>25</v>
      </c>
      <c r="E11" s="73" t="s">
        <v>25</v>
      </c>
      <c r="F11" s="80" t="s">
        <v>26</v>
      </c>
      <c r="G11" s="79" t="s">
        <v>25</v>
      </c>
      <c r="H11" s="73" t="s">
        <v>27</v>
      </c>
      <c r="I11" s="73" t="s">
        <v>27</v>
      </c>
      <c r="J11" s="73" t="s">
        <v>28</v>
      </c>
      <c r="K11" s="79" t="s">
        <v>29</v>
      </c>
      <c r="L11" s="73" t="s">
        <v>29</v>
      </c>
      <c r="M11" s="78" t="s">
        <v>29</v>
      </c>
    </row>
    <row r="12" spans="1:14" s="85" customFormat="1" ht="15.75" thickBot="1" x14ac:dyDescent="0.3">
      <c r="A12" s="81" t="s">
        <v>30</v>
      </c>
      <c r="B12" s="82" t="s">
        <v>31</v>
      </c>
      <c r="C12" s="83" t="s">
        <v>32</v>
      </c>
      <c r="D12" s="81" t="s">
        <v>33</v>
      </c>
      <c r="E12" s="81" t="s">
        <v>34</v>
      </c>
      <c r="F12" s="84" t="s">
        <v>35</v>
      </c>
      <c r="G12" s="83" t="s">
        <v>36</v>
      </c>
      <c r="H12" s="81" t="s">
        <v>37</v>
      </c>
      <c r="I12" s="81" t="s">
        <v>38</v>
      </c>
      <c r="J12" s="81" t="s">
        <v>39</v>
      </c>
      <c r="K12" s="83" t="s">
        <v>40</v>
      </c>
      <c r="L12" s="81" t="s">
        <v>41</v>
      </c>
      <c r="M12" s="82" t="s">
        <v>42</v>
      </c>
    </row>
    <row r="13" spans="1:14" s="88" customFormat="1" ht="12" x14ac:dyDescent="0.2">
      <c r="A13" s="45">
        <v>41000</v>
      </c>
      <c r="B13" s="121">
        <v>99.588218999999995</v>
      </c>
      <c r="C13" s="121">
        <v>1.5706999999999999E-2</v>
      </c>
      <c r="D13" s="121">
        <v>0.394681</v>
      </c>
      <c r="E13" s="121">
        <v>0</v>
      </c>
      <c r="F13" s="87">
        <v>295.87683099999998</v>
      </c>
      <c r="G13" s="124">
        <v>1.2E-5</v>
      </c>
      <c r="H13" s="121">
        <v>50.352626999999998</v>
      </c>
      <c r="I13" s="121">
        <v>37.561951000000001</v>
      </c>
      <c r="J13" s="124">
        <v>167.85469585780589</v>
      </c>
      <c r="K13" s="124">
        <v>0.73689499999999997</v>
      </c>
      <c r="L13" s="127">
        <v>0</v>
      </c>
      <c r="M13" s="128">
        <v>0</v>
      </c>
      <c r="N13" s="87"/>
    </row>
    <row r="14" spans="1:14" s="88" customFormat="1" ht="12" x14ac:dyDescent="0.2">
      <c r="A14" s="86">
        <v>41001</v>
      </c>
      <c r="B14" s="121">
        <v>97.519797999999994</v>
      </c>
      <c r="C14" s="121">
        <v>1.5370999999999999E-2</v>
      </c>
      <c r="D14" s="121">
        <v>0.38010699999999997</v>
      </c>
      <c r="E14" s="121">
        <v>0</v>
      </c>
      <c r="F14" s="87">
        <v>295.70996100000002</v>
      </c>
      <c r="G14" s="124" t="s">
        <v>71</v>
      </c>
      <c r="H14" s="121">
        <v>50.362340000000003</v>
      </c>
      <c r="I14" s="121">
        <v>37.781810999999998</v>
      </c>
      <c r="J14" s="124">
        <v>167.3355966617878</v>
      </c>
      <c r="K14" s="124">
        <v>0.44498399999999999</v>
      </c>
      <c r="L14" s="127">
        <v>0</v>
      </c>
      <c r="M14" s="128">
        <v>0</v>
      </c>
      <c r="N14" s="87"/>
    </row>
    <row r="15" spans="1:14" s="88" customFormat="1" ht="12" x14ac:dyDescent="0.2">
      <c r="A15" s="86">
        <v>41002</v>
      </c>
      <c r="B15" s="121">
        <v>99.607307000000006</v>
      </c>
      <c r="C15" s="121">
        <v>1.5505E-2</v>
      </c>
      <c r="D15" s="121">
        <v>0.37584800000000002</v>
      </c>
      <c r="E15" s="121">
        <v>0</v>
      </c>
      <c r="F15" s="87">
        <v>295.09771699999999</v>
      </c>
      <c r="G15" s="124" t="s">
        <v>71</v>
      </c>
      <c r="H15" s="121">
        <v>50.365642999999999</v>
      </c>
      <c r="I15" s="121">
        <v>37.568976999999997</v>
      </c>
      <c r="J15" s="124">
        <v>167.97037230753369</v>
      </c>
      <c r="K15" s="124">
        <v>0.45212999999999998</v>
      </c>
      <c r="L15" s="127">
        <v>0</v>
      </c>
      <c r="M15" s="128">
        <v>0</v>
      </c>
      <c r="N15" s="87"/>
    </row>
    <row r="16" spans="1:14" s="88" customFormat="1" ht="12" x14ac:dyDescent="0.2">
      <c r="A16" s="86">
        <v>41003</v>
      </c>
      <c r="B16" s="121">
        <v>99.578400000000002</v>
      </c>
      <c r="C16" s="121">
        <v>1.545E-2</v>
      </c>
      <c r="D16" s="121">
        <v>0.40476099999999998</v>
      </c>
      <c r="E16" s="121">
        <v>0</v>
      </c>
      <c r="F16" s="87">
        <v>295.50582900000001</v>
      </c>
      <c r="G16" s="124" t="s">
        <v>71</v>
      </c>
      <c r="H16" s="121">
        <v>50.345737</v>
      </c>
      <c r="I16" s="121">
        <v>37.558078999999999</v>
      </c>
      <c r="J16" s="124">
        <v>168.96268711474892</v>
      </c>
      <c r="K16" s="124">
        <v>0.56360100000000002</v>
      </c>
      <c r="L16" s="127">
        <v>0</v>
      </c>
      <c r="M16" s="128">
        <v>0</v>
      </c>
      <c r="N16" s="87"/>
    </row>
    <row r="17" spans="1:14" s="88" customFormat="1" ht="12" x14ac:dyDescent="0.2">
      <c r="A17" s="86">
        <v>41004</v>
      </c>
      <c r="B17" s="121">
        <v>99.615746000000001</v>
      </c>
      <c r="C17" s="121">
        <v>1.5233E-2</v>
      </c>
      <c r="D17" s="121">
        <v>0.36779800000000001</v>
      </c>
      <c r="E17" s="121">
        <v>0</v>
      </c>
      <c r="F17" s="87">
        <v>294.32900999999998</v>
      </c>
      <c r="G17" s="124" t="s">
        <v>71</v>
      </c>
      <c r="H17" s="121">
        <v>50.371127999999999</v>
      </c>
      <c r="I17" s="121">
        <v>37.571872999999997</v>
      </c>
      <c r="J17" s="124">
        <v>167.79014710868313</v>
      </c>
      <c r="K17" s="124">
        <v>0.46668599999999999</v>
      </c>
      <c r="L17" s="127">
        <v>0</v>
      </c>
      <c r="M17" s="128">
        <v>0</v>
      </c>
      <c r="N17" s="87"/>
    </row>
    <row r="18" spans="1:14" s="88" customFormat="1" ht="12" x14ac:dyDescent="0.2">
      <c r="A18" s="86">
        <v>41005</v>
      </c>
      <c r="B18" s="121">
        <v>99.61927</v>
      </c>
      <c r="C18" s="121">
        <v>1.5369000000000001E-2</v>
      </c>
      <c r="D18" s="121">
        <v>0.36416599999999999</v>
      </c>
      <c r="E18" s="121">
        <v>0</v>
      </c>
      <c r="F18" s="87">
        <v>295.278503</v>
      </c>
      <c r="G18" s="124" t="s">
        <v>71</v>
      </c>
      <c r="H18" s="121">
        <v>50.373652999999997</v>
      </c>
      <c r="I18" s="121">
        <v>37.573261000000002</v>
      </c>
      <c r="J18" s="124">
        <v>167.79567364850203</v>
      </c>
      <c r="K18" s="124">
        <v>0.45276499999999997</v>
      </c>
      <c r="L18" s="127">
        <v>0</v>
      </c>
      <c r="M18" s="128">
        <v>0</v>
      </c>
      <c r="N18" s="87"/>
    </row>
    <row r="19" spans="1:14" s="88" customFormat="1" ht="12" x14ac:dyDescent="0.2">
      <c r="A19" s="86">
        <v>41006</v>
      </c>
      <c r="B19" s="121">
        <v>99.635459999999995</v>
      </c>
      <c r="C19" s="121">
        <v>1.5393E-2</v>
      </c>
      <c r="D19" s="121">
        <v>0.34796700000000003</v>
      </c>
      <c r="E19" s="121">
        <v>0</v>
      </c>
      <c r="F19" s="87">
        <v>298.01608299999998</v>
      </c>
      <c r="G19" s="124" t="s">
        <v>71</v>
      </c>
      <c r="H19" s="121">
        <v>50.384892000000001</v>
      </c>
      <c r="I19" s="121">
        <v>37.579391000000001</v>
      </c>
      <c r="J19" s="124">
        <v>167.79005104789803</v>
      </c>
      <c r="K19" s="124">
        <v>0.45403500000000002</v>
      </c>
      <c r="L19" s="127">
        <v>0</v>
      </c>
      <c r="M19" s="128">
        <v>0</v>
      </c>
      <c r="N19" s="87"/>
    </row>
    <row r="20" spans="1:14" s="88" customFormat="1" ht="12" x14ac:dyDescent="0.2">
      <c r="A20" s="86">
        <v>41007</v>
      </c>
      <c r="B20" s="121">
        <v>99.661323999999993</v>
      </c>
      <c r="C20" s="121">
        <v>1.453E-2</v>
      </c>
      <c r="D20" s="121">
        <v>0.32295400000000002</v>
      </c>
      <c r="E20" s="121">
        <v>0</v>
      </c>
      <c r="F20" s="87">
        <v>298.39608800000002</v>
      </c>
      <c r="G20" s="124" t="s">
        <v>71</v>
      </c>
      <c r="H20" s="121">
        <v>50.402118999999999</v>
      </c>
      <c r="I20" s="121">
        <v>37.588611999999998</v>
      </c>
      <c r="J20" s="124">
        <v>167.97953533457567</v>
      </c>
      <c r="K20" s="124">
        <v>0.75123799999999996</v>
      </c>
      <c r="L20" s="127">
        <v>0</v>
      </c>
      <c r="M20" s="128">
        <v>0</v>
      </c>
      <c r="N20" s="87"/>
    </row>
    <row r="21" spans="1:14" s="88" customFormat="1" ht="12" x14ac:dyDescent="0.2">
      <c r="A21" s="86">
        <v>41008</v>
      </c>
      <c r="B21" s="121">
        <v>99.666618</v>
      </c>
      <c r="C21" s="121">
        <v>1.4923000000000001E-2</v>
      </c>
      <c r="D21" s="121">
        <v>0.31729099999999999</v>
      </c>
      <c r="E21" s="121">
        <v>0</v>
      </c>
      <c r="F21" s="87">
        <v>297.53826900000001</v>
      </c>
      <c r="G21" s="124" t="s">
        <v>71</v>
      </c>
      <c r="H21" s="121">
        <v>50.409714000000001</v>
      </c>
      <c r="I21" s="121">
        <v>37.592658999999998</v>
      </c>
      <c r="J21" s="124">
        <v>167.98965917786907</v>
      </c>
      <c r="K21" s="124">
        <v>0.47854200000000002</v>
      </c>
      <c r="L21" s="127">
        <v>0</v>
      </c>
      <c r="M21" s="128">
        <v>0</v>
      </c>
      <c r="N21" s="87"/>
    </row>
    <row r="22" spans="1:14" s="88" customFormat="1" ht="12" x14ac:dyDescent="0.2">
      <c r="A22" s="86">
        <v>41009</v>
      </c>
      <c r="B22" s="121">
        <v>99.660499999999999</v>
      </c>
      <c r="C22" s="121">
        <v>1.5939999999999999E-2</v>
      </c>
      <c r="D22" s="121">
        <v>0.32235399999999997</v>
      </c>
      <c r="E22" s="121">
        <v>0</v>
      </c>
      <c r="F22" s="87">
        <v>296.49984699999999</v>
      </c>
      <c r="G22" s="124" t="s">
        <v>71</v>
      </c>
      <c r="H22" s="121">
        <v>50.402774999999998</v>
      </c>
      <c r="I22" s="121">
        <v>37.589241000000001</v>
      </c>
      <c r="J22" s="124">
        <v>167.95077299358286</v>
      </c>
      <c r="K22" s="124">
        <v>0.47600100000000001</v>
      </c>
      <c r="L22" s="127">
        <v>0</v>
      </c>
      <c r="M22" s="128">
        <v>0</v>
      </c>
      <c r="N22" s="87"/>
    </row>
    <row r="23" spans="1:14" s="88" customFormat="1" ht="12" x14ac:dyDescent="0.2">
      <c r="A23" s="86">
        <v>41010</v>
      </c>
      <c r="B23" s="121">
        <v>99.547400999999994</v>
      </c>
      <c r="C23" s="121">
        <v>1.6473000000000002E-2</v>
      </c>
      <c r="D23" s="121">
        <v>0.43373400000000001</v>
      </c>
      <c r="E23" s="121">
        <v>0</v>
      </c>
      <c r="F23" s="87">
        <v>297.047394</v>
      </c>
      <c r="G23" s="124" t="s">
        <v>71</v>
      </c>
      <c r="H23" s="121">
        <v>50.326771000000001</v>
      </c>
      <c r="I23" s="121">
        <v>37.548099999999998</v>
      </c>
      <c r="J23" s="124">
        <v>169.75591085472777</v>
      </c>
      <c r="K23" s="124">
        <v>0.48071199999999997</v>
      </c>
      <c r="L23" s="127">
        <v>0</v>
      </c>
      <c r="M23" s="128">
        <v>0</v>
      </c>
      <c r="N23" s="87"/>
    </row>
    <row r="24" spans="1:14" s="88" customFormat="1" ht="12" x14ac:dyDescent="0.2">
      <c r="A24" s="86">
        <v>41011</v>
      </c>
      <c r="B24" s="121">
        <v>98.934348999999997</v>
      </c>
      <c r="C24" s="121">
        <v>6.8140000000000006E-2</v>
      </c>
      <c r="D24" s="121">
        <v>0.97767300000000001</v>
      </c>
      <c r="E24" s="121">
        <v>0</v>
      </c>
      <c r="F24" s="87">
        <v>297.40332000000001</v>
      </c>
      <c r="G24" s="124" t="s">
        <v>71</v>
      </c>
      <c r="H24" s="121">
        <v>49.973343</v>
      </c>
      <c r="I24" s="121">
        <v>37.369517999999999</v>
      </c>
      <c r="J24" s="124">
        <v>182.73854761308408</v>
      </c>
      <c r="K24" s="124">
        <v>0.54391100000000003</v>
      </c>
      <c r="L24" s="127">
        <v>0</v>
      </c>
      <c r="M24" s="128">
        <v>0</v>
      </c>
      <c r="N24" s="87"/>
    </row>
    <row r="25" spans="1:14" s="88" customFormat="1" ht="12" x14ac:dyDescent="0.2">
      <c r="A25" s="86">
        <v>41012</v>
      </c>
      <c r="B25" s="121">
        <v>99.207024000000004</v>
      </c>
      <c r="C25" s="121">
        <v>3.9854000000000001E-2</v>
      </c>
      <c r="D25" s="121">
        <v>0.74921499999999996</v>
      </c>
      <c r="E25" s="121">
        <v>0</v>
      </c>
      <c r="F25" s="87">
        <v>294.63797</v>
      </c>
      <c r="G25" s="124" t="s">
        <v>71</v>
      </c>
      <c r="H25" s="121">
        <v>50.113232000000004</v>
      </c>
      <c r="I25" s="121">
        <v>37.436497000000003</v>
      </c>
      <c r="J25" s="124">
        <v>171.5745969416152</v>
      </c>
      <c r="K25" s="124">
        <v>0.51220600000000005</v>
      </c>
      <c r="L25" s="127">
        <v>0</v>
      </c>
      <c r="M25" s="128">
        <v>0</v>
      </c>
      <c r="N25" s="87"/>
    </row>
    <row r="26" spans="1:14" s="88" customFormat="1" ht="12" x14ac:dyDescent="0.2">
      <c r="A26" s="86">
        <v>41013</v>
      </c>
      <c r="B26" s="121">
        <v>97.748481999999996</v>
      </c>
      <c r="C26" s="121">
        <v>7.3584999999999998E-2</v>
      </c>
      <c r="D26" s="121">
        <v>2.1718299999999999</v>
      </c>
      <c r="E26" s="121">
        <v>0</v>
      </c>
      <c r="F26" s="87">
        <v>296.62066700000003</v>
      </c>
      <c r="G26" s="124" t="s">
        <v>71</v>
      </c>
      <c r="H26" s="121">
        <v>49.142192999999999</v>
      </c>
      <c r="I26" s="121">
        <v>37.409923999999997</v>
      </c>
      <c r="J26" s="124">
        <v>172.18751926997419</v>
      </c>
      <c r="K26" s="124">
        <v>0.97746200000000005</v>
      </c>
      <c r="L26" s="127">
        <v>0</v>
      </c>
      <c r="M26" s="128">
        <v>0</v>
      </c>
      <c r="N26" s="87"/>
    </row>
    <row r="27" spans="1:14" s="88" customFormat="1" ht="12" x14ac:dyDescent="0.2">
      <c r="A27" s="86">
        <v>41014</v>
      </c>
      <c r="B27" s="121">
        <v>99.469177000000002</v>
      </c>
      <c r="C27" s="121">
        <v>9.4306000000000001E-2</v>
      </c>
      <c r="D27" s="121">
        <v>0.42920900000000001</v>
      </c>
      <c r="E27" s="121">
        <v>0</v>
      </c>
      <c r="F27" s="87">
        <v>297.42150900000001</v>
      </c>
      <c r="G27" s="124" t="s">
        <v>71</v>
      </c>
      <c r="H27" s="121">
        <v>50.343719</v>
      </c>
      <c r="I27" s="121">
        <v>37.574962999999997</v>
      </c>
      <c r="J27" s="124">
        <v>172.7456588951793</v>
      </c>
      <c r="K27" s="124">
        <v>0.94014699999999995</v>
      </c>
      <c r="L27" s="127">
        <v>0</v>
      </c>
      <c r="M27" s="128">
        <v>0</v>
      </c>
      <c r="N27" s="87"/>
    </row>
    <row r="28" spans="1:14" s="88" customFormat="1" ht="12" x14ac:dyDescent="0.2">
      <c r="A28" s="86">
        <v>41015</v>
      </c>
      <c r="B28" s="121">
        <v>99.325812999999997</v>
      </c>
      <c r="C28" s="121">
        <v>0.110564</v>
      </c>
      <c r="D28" s="121">
        <v>0.54305099999999995</v>
      </c>
      <c r="E28" s="121">
        <v>0</v>
      </c>
      <c r="F28" s="87">
        <v>298.608429</v>
      </c>
      <c r="G28" s="124" t="s">
        <v>71</v>
      </c>
      <c r="H28" s="121">
        <v>50.271976000000002</v>
      </c>
      <c r="I28" s="121">
        <v>37.544510000000002</v>
      </c>
      <c r="J28" s="124">
        <v>176.05934683106369</v>
      </c>
      <c r="K28" s="124">
        <v>0.50775999999999999</v>
      </c>
      <c r="L28" s="127">
        <v>0</v>
      </c>
      <c r="M28" s="128">
        <v>0</v>
      </c>
      <c r="N28" s="87"/>
    </row>
    <row r="29" spans="1:14" s="88" customFormat="1" ht="12" x14ac:dyDescent="0.2">
      <c r="A29" s="86">
        <v>41016</v>
      </c>
      <c r="B29" s="121">
        <v>99.621941000000007</v>
      </c>
      <c r="C29" s="121">
        <v>4.8413999999999999E-2</v>
      </c>
      <c r="D29" s="121">
        <v>0.31999699999999998</v>
      </c>
      <c r="E29" s="121">
        <v>0</v>
      </c>
      <c r="F29" s="87">
        <v>299.51376299999998</v>
      </c>
      <c r="G29" s="124" t="s">
        <v>71</v>
      </c>
      <c r="H29" s="121">
        <v>50.412643000000003</v>
      </c>
      <c r="I29" s="121">
        <v>37.604754999999997</v>
      </c>
      <c r="J29" s="124">
        <v>174.22968880995225</v>
      </c>
      <c r="K29" s="124">
        <v>0.476213</v>
      </c>
      <c r="L29" s="127">
        <v>0</v>
      </c>
      <c r="M29" s="128">
        <v>0</v>
      </c>
      <c r="N29" s="87"/>
    </row>
    <row r="30" spans="1:14" s="88" customFormat="1" ht="12" x14ac:dyDescent="0.2">
      <c r="A30" s="86">
        <v>41017</v>
      </c>
      <c r="B30" s="121">
        <v>99.644469999999998</v>
      </c>
      <c r="C30" s="121">
        <v>3.4136E-2</v>
      </c>
      <c r="D30" s="121">
        <v>0.31298599999999999</v>
      </c>
      <c r="E30" s="121">
        <v>0</v>
      </c>
      <c r="F30" s="87">
        <v>298.50125100000002</v>
      </c>
      <c r="G30" s="124" t="s">
        <v>71</v>
      </c>
      <c r="H30" s="121">
        <v>50.414794999999998</v>
      </c>
      <c r="I30" s="121">
        <v>37.602511999999997</v>
      </c>
      <c r="J30" s="124">
        <v>173.48242446612963</v>
      </c>
      <c r="K30" s="124">
        <v>0.58419100000000002</v>
      </c>
      <c r="L30" s="127">
        <v>0</v>
      </c>
      <c r="M30" s="128">
        <v>0</v>
      </c>
      <c r="N30" s="87"/>
    </row>
    <row r="31" spans="1:14" s="88" customFormat="1" ht="12" x14ac:dyDescent="0.2">
      <c r="A31" s="86">
        <v>41018</v>
      </c>
      <c r="B31" s="121">
        <v>99.964222000000007</v>
      </c>
      <c r="C31" s="121">
        <v>6.8840999999999999E-2</v>
      </c>
      <c r="D31" s="121">
        <v>0.102025</v>
      </c>
      <c r="E31" s="121">
        <v>1.7E-5</v>
      </c>
      <c r="F31" s="87">
        <v>292.52652</v>
      </c>
      <c r="G31" s="124" t="s">
        <v>71</v>
      </c>
      <c r="H31" s="121">
        <v>50.402500000000003</v>
      </c>
      <c r="I31" s="121">
        <v>37.30162</v>
      </c>
      <c r="J31" s="124">
        <v>180.30600215199746</v>
      </c>
      <c r="K31" s="124">
        <v>0.55873099999999998</v>
      </c>
      <c r="L31" s="127">
        <v>0</v>
      </c>
      <c r="M31" s="128">
        <v>0</v>
      </c>
      <c r="N31" s="87"/>
    </row>
    <row r="32" spans="1:14" s="88" customFormat="1" ht="12" x14ac:dyDescent="0.2">
      <c r="A32" s="86">
        <v>41019</v>
      </c>
      <c r="B32" s="121">
        <v>99.582999999999998</v>
      </c>
      <c r="C32" s="121">
        <v>6.8061999999999998E-2</v>
      </c>
      <c r="D32" s="121">
        <v>0.34184500000000001</v>
      </c>
      <c r="E32" s="121">
        <v>0</v>
      </c>
      <c r="F32" s="87">
        <v>298.605255</v>
      </c>
      <c r="G32" s="124" t="s">
        <v>71</v>
      </c>
      <c r="H32" s="121">
        <v>50.399918</v>
      </c>
      <c r="I32" s="121">
        <v>37.600757999999999</v>
      </c>
      <c r="J32" s="124">
        <v>174.77841577979558</v>
      </c>
      <c r="K32" s="124">
        <v>0.48674600000000001</v>
      </c>
      <c r="L32" s="127">
        <v>0</v>
      </c>
      <c r="M32" s="128">
        <v>0</v>
      </c>
      <c r="N32" s="87"/>
    </row>
    <row r="33" spans="1:15" s="88" customFormat="1" ht="14.25" customHeight="1" x14ac:dyDescent="0.2">
      <c r="A33" s="86">
        <v>41020</v>
      </c>
      <c r="B33" s="121">
        <v>99.606712000000002</v>
      </c>
      <c r="C33" s="121">
        <v>3.8709E-2</v>
      </c>
      <c r="D33" s="121">
        <v>0.35148699999999999</v>
      </c>
      <c r="E33" s="121">
        <v>0</v>
      </c>
      <c r="F33" s="87">
        <v>299.20968599999998</v>
      </c>
      <c r="G33" s="124" t="s">
        <v>71</v>
      </c>
      <c r="H33" s="121">
        <v>50.386921000000001</v>
      </c>
      <c r="I33" s="121">
        <v>37.585948999999999</v>
      </c>
      <c r="J33" s="124">
        <v>170.87961448546901</v>
      </c>
      <c r="K33" s="124">
        <v>0.46541500000000002</v>
      </c>
      <c r="L33" s="127">
        <v>0</v>
      </c>
      <c r="M33" s="128">
        <v>0</v>
      </c>
      <c r="N33" s="87"/>
    </row>
    <row r="34" spans="1:15" s="88" customFormat="1" ht="14.25" customHeight="1" x14ac:dyDescent="0.2">
      <c r="A34" s="86">
        <v>41021</v>
      </c>
      <c r="B34" s="121">
        <v>99.634186</v>
      </c>
      <c r="C34" s="121">
        <v>2.657E-2</v>
      </c>
      <c r="D34" s="121">
        <v>0.33684799999999998</v>
      </c>
      <c r="E34" s="121">
        <v>0</v>
      </c>
      <c r="F34" s="87">
        <v>298.93060300000002</v>
      </c>
      <c r="G34" s="124" t="s">
        <v>71</v>
      </c>
      <c r="H34" s="121">
        <v>50.394801999999999</v>
      </c>
      <c r="I34" s="121">
        <v>37.587466999999997</v>
      </c>
      <c r="J34" s="124">
        <v>168.4731901131982</v>
      </c>
      <c r="K34" s="124">
        <v>0.75849</v>
      </c>
      <c r="L34" s="127">
        <v>0</v>
      </c>
      <c r="M34" s="128">
        <v>0</v>
      </c>
      <c r="N34" s="87"/>
    </row>
    <row r="35" spans="1:15" s="88" customFormat="1" ht="14.25" customHeight="1" x14ac:dyDescent="0.2">
      <c r="A35" s="86">
        <v>41022</v>
      </c>
      <c r="B35" s="121">
        <v>99.660056999999995</v>
      </c>
      <c r="C35" s="121">
        <v>2.3481999999999999E-2</v>
      </c>
      <c r="D35" s="121">
        <v>0.31330400000000003</v>
      </c>
      <c r="E35" s="121">
        <v>0</v>
      </c>
      <c r="F35" s="87">
        <v>299.26080300000001</v>
      </c>
      <c r="G35" s="124" t="s">
        <v>71</v>
      </c>
      <c r="H35" s="121">
        <v>50.410873000000002</v>
      </c>
      <c r="I35" s="121">
        <v>37.595950999999999</v>
      </c>
      <c r="J35" s="124">
        <v>169.36495739380743</v>
      </c>
      <c r="K35" s="124">
        <v>0.46599800000000002</v>
      </c>
      <c r="L35" s="127">
        <v>0</v>
      </c>
      <c r="M35" s="128">
        <v>0</v>
      </c>
      <c r="N35" s="87"/>
    </row>
    <row r="36" spans="1:15" s="88" customFormat="1" ht="14.25" customHeight="1" x14ac:dyDescent="0.2">
      <c r="A36" s="86">
        <v>41023</v>
      </c>
      <c r="B36" s="121">
        <v>99.308989999999994</v>
      </c>
      <c r="C36" s="121">
        <v>4.2146999999999997E-2</v>
      </c>
      <c r="D36" s="121">
        <v>0.29541099999999998</v>
      </c>
      <c r="E36" s="121">
        <v>0</v>
      </c>
      <c r="F36" s="87">
        <v>298.25024400000001</v>
      </c>
      <c r="G36" s="124" t="s">
        <v>71</v>
      </c>
      <c r="H36" s="121">
        <v>50.390799999999999</v>
      </c>
      <c r="I36" s="121">
        <v>37.478999999999999</v>
      </c>
      <c r="J36" s="124">
        <v>171.39359525132645</v>
      </c>
      <c r="K36" s="124">
        <v>0.46996700000000002</v>
      </c>
      <c r="L36" s="127">
        <v>0</v>
      </c>
      <c r="M36" s="128">
        <v>0</v>
      </c>
      <c r="N36" s="87"/>
    </row>
    <row r="37" spans="1:15" s="88" customFormat="1" ht="14.25" customHeight="1" x14ac:dyDescent="0.2">
      <c r="A37" s="86">
        <v>41024</v>
      </c>
      <c r="B37" s="121">
        <v>99.684662000000003</v>
      </c>
      <c r="C37" s="121">
        <v>1.8098E-2</v>
      </c>
      <c r="D37" s="121">
        <v>0.29389500000000002</v>
      </c>
      <c r="E37" s="121">
        <v>0</v>
      </c>
      <c r="F37" s="87">
        <v>296.93279999999999</v>
      </c>
      <c r="G37" s="124" t="s">
        <v>71</v>
      </c>
      <c r="H37" s="121">
        <v>50.423557000000002</v>
      </c>
      <c r="I37" s="121">
        <v>37.601875</v>
      </c>
      <c r="J37" s="124">
        <v>169.2623487886506</v>
      </c>
      <c r="K37" s="124">
        <v>0.45917000000000002</v>
      </c>
      <c r="L37" s="127">
        <v>0</v>
      </c>
      <c r="M37" s="128">
        <v>0</v>
      </c>
      <c r="N37" s="87"/>
    </row>
    <row r="38" spans="1:15" s="88" customFormat="1" ht="14.25" customHeight="1" x14ac:dyDescent="0.2">
      <c r="A38" s="86">
        <v>41025</v>
      </c>
      <c r="B38" s="121">
        <v>99.686760000000007</v>
      </c>
      <c r="C38" s="121">
        <v>1.6558E-2</v>
      </c>
      <c r="D38" s="121">
        <v>0.29383300000000001</v>
      </c>
      <c r="E38" s="121">
        <v>0</v>
      </c>
      <c r="F38" s="87">
        <v>296.16366599999998</v>
      </c>
      <c r="G38" s="124" t="s">
        <v>71</v>
      </c>
      <c r="H38" s="121">
        <v>50.423167999999997</v>
      </c>
      <c r="I38" s="121">
        <v>37.601131000000002</v>
      </c>
      <c r="J38" s="124">
        <v>168.4915329259411</v>
      </c>
      <c r="K38" s="124">
        <v>0.45689400000000002</v>
      </c>
      <c r="L38" s="127">
        <v>0</v>
      </c>
      <c r="M38" s="128">
        <v>0</v>
      </c>
      <c r="N38" s="87"/>
    </row>
    <row r="39" spans="1:15" s="88" customFormat="1" ht="14.25" customHeight="1" x14ac:dyDescent="0.2">
      <c r="A39" s="86">
        <v>41026</v>
      </c>
      <c r="B39" s="121">
        <v>99.693809999999999</v>
      </c>
      <c r="C39" s="121">
        <v>1.6471E-2</v>
      </c>
      <c r="D39" s="121">
        <v>0.28706700000000002</v>
      </c>
      <c r="E39" s="121">
        <v>0</v>
      </c>
      <c r="F39" s="87">
        <v>297.43167099999999</v>
      </c>
      <c r="G39" s="124" t="s">
        <v>71</v>
      </c>
      <c r="H39" s="121">
        <v>50.427784000000003</v>
      </c>
      <c r="I39" s="121">
        <v>37.603546000000001</v>
      </c>
      <c r="J39" s="124">
        <v>168.33103200007668</v>
      </c>
      <c r="K39" s="124">
        <v>0.45435300000000001</v>
      </c>
      <c r="L39" s="127">
        <v>0</v>
      </c>
      <c r="M39" s="128">
        <v>0</v>
      </c>
      <c r="N39" s="87"/>
      <c r="O39" s="109"/>
    </row>
    <row r="40" spans="1:15" s="88" customFormat="1" ht="14.25" customHeight="1" x14ac:dyDescent="0.2">
      <c r="A40" s="86">
        <v>41027</v>
      </c>
      <c r="B40" s="121">
        <v>99.703888000000006</v>
      </c>
      <c r="C40" s="121">
        <v>1.7385999999999999E-2</v>
      </c>
      <c r="D40" s="121">
        <v>0.27601399999999998</v>
      </c>
      <c r="E40" s="121">
        <v>0</v>
      </c>
      <c r="F40" s="87">
        <v>298.47189300000002</v>
      </c>
      <c r="G40" s="124" t="s">
        <v>71</v>
      </c>
      <c r="H40" s="121">
        <v>50.435608000000002</v>
      </c>
      <c r="I40" s="121">
        <v>37.608006000000003</v>
      </c>
      <c r="J40" s="124">
        <v>168.37279484284772</v>
      </c>
      <c r="K40" s="124">
        <v>0.45842899999999998</v>
      </c>
      <c r="L40" s="127">
        <v>0</v>
      </c>
      <c r="M40" s="128">
        <v>0</v>
      </c>
      <c r="N40" s="87"/>
    </row>
    <row r="41" spans="1:15" s="88" customFormat="1" ht="14.25" customHeight="1" x14ac:dyDescent="0.2">
      <c r="A41" s="86">
        <v>41028</v>
      </c>
      <c r="B41" s="121">
        <v>99.707763999999997</v>
      </c>
      <c r="C41" s="121">
        <v>1.6555E-2</v>
      </c>
      <c r="D41" s="121">
        <v>0.27324500000000002</v>
      </c>
      <c r="E41" s="121">
        <v>0</v>
      </c>
      <c r="F41" s="87">
        <v>297.11599699999999</v>
      </c>
      <c r="G41" s="124" t="s">
        <v>71</v>
      </c>
      <c r="H41" s="121">
        <v>50.437286</v>
      </c>
      <c r="I41" s="121">
        <v>37.608649999999997</v>
      </c>
      <c r="J41" s="124">
        <v>168.30144688479328</v>
      </c>
      <c r="K41" s="124">
        <v>0.88165899999999997</v>
      </c>
      <c r="L41" s="127">
        <v>0</v>
      </c>
      <c r="M41" s="128">
        <v>0</v>
      </c>
      <c r="N41" s="87"/>
    </row>
    <row r="42" spans="1:15" s="88" customFormat="1" ht="14.25" customHeight="1" x14ac:dyDescent="0.2">
      <c r="A42" s="86">
        <v>41029</v>
      </c>
      <c r="B42" s="121">
        <v>99.018951000000001</v>
      </c>
      <c r="C42" s="121">
        <v>1.7496000000000001E-2</v>
      </c>
      <c r="D42" s="121">
        <v>0.266569</v>
      </c>
      <c r="E42" s="121">
        <v>0</v>
      </c>
      <c r="F42" s="87">
        <v>297.72598299999999</v>
      </c>
      <c r="G42" s="124" t="s">
        <v>71</v>
      </c>
      <c r="H42" s="121">
        <v>50.430570000000003</v>
      </c>
      <c r="I42" s="121">
        <v>37.349663</v>
      </c>
      <c r="J42" s="124">
        <v>172.00355500000001</v>
      </c>
      <c r="K42" s="124">
        <v>0.48505199999999998</v>
      </c>
      <c r="L42" s="127">
        <v>0</v>
      </c>
      <c r="M42" s="128">
        <v>0</v>
      </c>
      <c r="N42" s="87"/>
    </row>
    <row r="43" spans="1:15" ht="14.25" customHeight="1" thickBot="1" x14ac:dyDescent="0.3">
      <c r="A43" s="47"/>
      <c r="B43" s="122"/>
      <c r="C43" s="122"/>
      <c r="D43" s="122"/>
      <c r="E43" s="123"/>
      <c r="G43" s="126"/>
      <c r="H43" s="122"/>
      <c r="I43" s="122"/>
      <c r="J43" s="125"/>
      <c r="K43" s="125"/>
      <c r="L43" s="129"/>
      <c r="M43" s="130"/>
    </row>
    <row r="44" spans="1:15" s="92" customFormat="1" ht="14.25" customHeight="1" x14ac:dyDescent="0.25">
      <c r="A44" s="110" t="s">
        <v>44</v>
      </c>
      <c r="B44" s="54">
        <f>AVERAGE(B13:B43)</f>
        <v>99.430143366666684</v>
      </c>
      <c r="C44" s="90">
        <f t="shared" ref="C44:M44" si="0">AVERAGE(C13:C43)</f>
        <v>3.3642266666666663E-2</v>
      </c>
      <c r="D44" s="90">
        <f t="shared" si="0"/>
        <v>0.43223883333333341</v>
      </c>
      <c r="E44" s="90">
        <f t="shared" si="0"/>
        <v>5.6666666666666671E-7</v>
      </c>
      <c r="F44" s="90">
        <f t="shared" si="0"/>
        <v>297.08758540000002</v>
      </c>
      <c r="G44" s="90">
        <f t="shared" si="0"/>
        <v>1.2E-5</v>
      </c>
      <c r="H44" s="90">
        <f t="shared" si="0"/>
        <v>50.324436233333337</v>
      </c>
      <c r="I44" s="90">
        <f t="shared" si="0"/>
        <v>37.552675000000001</v>
      </c>
      <c r="J44" s="90">
        <f t="shared" si="0"/>
        <v>170.73837901842052</v>
      </c>
      <c r="K44" s="90">
        <f t="shared" si="0"/>
        <v>0.55667943333333336</v>
      </c>
      <c r="L44" s="131">
        <f t="shared" si="0"/>
        <v>0</v>
      </c>
      <c r="M44" s="132">
        <f t="shared" si="0"/>
        <v>0</v>
      </c>
    </row>
    <row r="45" spans="1:15" s="92" customFormat="1" ht="14.25" customHeight="1" x14ac:dyDescent="0.25">
      <c r="A45" s="111" t="s">
        <v>45</v>
      </c>
      <c r="B45" s="102">
        <f>MAX(B13:B42)</f>
        <v>99.964222000000007</v>
      </c>
      <c r="C45" s="94">
        <f t="shared" ref="C45:M45" si="1">MAX(C13:C42)</f>
        <v>0.110564</v>
      </c>
      <c r="D45" s="94">
        <f>MAX(D13:D42)</f>
        <v>2.1718299999999999</v>
      </c>
      <c r="E45" s="50">
        <f t="shared" si="1"/>
        <v>1.7E-5</v>
      </c>
      <c r="F45" s="51">
        <f t="shared" si="1"/>
        <v>299.51376299999998</v>
      </c>
      <c r="G45" s="94">
        <f t="shared" si="1"/>
        <v>1.2E-5</v>
      </c>
      <c r="H45" s="94">
        <f t="shared" si="1"/>
        <v>50.437286</v>
      </c>
      <c r="I45" s="94">
        <f t="shared" si="1"/>
        <v>37.781810999999998</v>
      </c>
      <c r="J45" s="94">
        <f t="shared" si="1"/>
        <v>182.73854761308408</v>
      </c>
      <c r="K45" s="94">
        <f t="shared" si="1"/>
        <v>0.97746200000000005</v>
      </c>
      <c r="L45" s="133">
        <f t="shared" si="1"/>
        <v>0</v>
      </c>
      <c r="M45" s="134">
        <f t="shared" si="1"/>
        <v>0</v>
      </c>
    </row>
    <row r="46" spans="1:15" s="92" customFormat="1" ht="14.25" customHeight="1" x14ac:dyDescent="0.25">
      <c r="A46" s="111" t="s">
        <v>46</v>
      </c>
      <c r="B46" s="102">
        <f>MIN(B13:B42)</f>
        <v>97.519797999999994</v>
      </c>
      <c r="C46" s="94">
        <f t="shared" ref="C46:M46" si="2">MIN(C13:C42)</f>
        <v>1.453E-2</v>
      </c>
      <c r="D46" s="94">
        <f t="shared" si="2"/>
        <v>0.102025</v>
      </c>
      <c r="E46" s="50">
        <f t="shared" si="2"/>
        <v>0</v>
      </c>
      <c r="F46" s="51">
        <f t="shared" si="2"/>
        <v>292.52652</v>
      </c>
      <c r="G46" s="94">
        <f t="shared" si="2"/>
        <v>1.2E-5</v>
      </c>
      <c r="H46" s="94">
        <f t="shared" si="2"/>
        <v>49.142192999999999</v>
      </c>
      <c r="I46" s="94">
        <f t="shared" si="2"/>
        <v>37.30162</v>
      </c>
      <c r="J46" s="94">
        <f t="shared" si="2"/>
        <v>167.3355966617878</v>
      </c>
      <c r="K46" s="94">
        <f t="shared" si="2"/>
        <v>0.44498399999999999</v>
      </c>
      <c r="L46" s="133">
        <f t="shared" si="2"/>
        <v>0</v>
      </c>
      <c r="M46" s="134">
        <f t="shared" si="2"/>
        <v>0</v>
      </c>
    </row>
    <row r="47" spans="1:15" s="92" customFormat="1" ht="14.25" customHeight="1" x14ac:dyDescent="0.25">
      <c r="A47" s="111" t="s">
        <v>47</v>
      </c>
      <c r="B47" s="102">
        <f>B45-B46</f>
        <v>2.4444240000000121</v>
      </c>
      <c r="C47" s="94">
        <f t="shared" ref="C47:M47" si="3">C45-C46</f>
        <v>9.6033999999999994E-2</v>
      </c>
      <c r="D47" s="94">
        <f t="shared" si="3"/>
        <v>2.0698050000000001</v>
      </c>
      <c r="E47" s="50">
        <f t="shared" si="3"/>
        <v>1.7E-5</v>
      </c>
      <c r="F47" s="51">
        <f t="shared" si="3"/>
        <v>6.9872429999999781</v>
      </c>
      <c r="G47" s="94">
        <f t="shared" si="3"/>
        <v>0</v>
      </c>
      <c r="H47" s="94">
        <f t="shared" si="3"/>
        <v>1.2950930000000014</v>
      </c>
      <c r="I47" s="94">
        <f t="shared" si="3"/>
        <v>0.48019099999999781</v>
      </c>
      <c r="J47" s="94">
        <f t="shared" si="3"/>
        <v>15.402950951296276</v>
      </c>
      <c r="K47" s="94">
        <f t="shared" si="3"/>
        <v>0.53247800000000001</v>
      </c>
      <c r="L47" s="133">
        <f t="shared" si="3"/>
        <v>0</v>
      </c>
      <c r="M47" s="134">
        <f t="shared" si="3"/>
        <v>0</v>
      </c>
    </row>
    <row r="48" spans="1:15" s="92" customFormat="1" ht="14.25" customHeight="1" thickBot="1" x14ac:dyDescent="0.3">
      <c r="A48" s="112" t="s">
        <v>48</v>
      </c>
      <c r="B48" s="103">
        <f>STDEV(B13:B42)</f>
        <v>0.53192002650285086</v>
      </c>
      <c r="C48" s="97">
        <f t="shared" ref="C48:M48" si="4">STDEV(C13:C42)</f>
        <v>2.6655481501266641E-2</v>
      </c>
      <c r="D48" s="97">
        <f t="shared" si="4"/>
        <v>0.3632536872014569</v>
      </c>
      <c r="E48" s="97">
        <f t="shared" si="4"/>
        <v>3.1037611591959421E-6</v>
      </c>
      <c r="F48" s="97">
        <f t="shared" si="4"/>
        <v>1.6698318262355503</v>
      </c>
      <c r="G48" s="97" t="e">
        <f t="shared" si="4"/>
        <v>#DIV/0!</v>
      </c>
      <c r="H48" s="97">
        <f t="shared" si="4"/>
        <v>0.24324433702600282</v>
      </c>
      <c r="I48" s="97">
        <f t="shared" si="4"/>
        <v>9.4967118082142227E-2</v>
      </c>
      <c r="J48" s="97">
        <f t="shared" si="4"/>
        <v>3.8101775705507674</v>
      </c>
      <c r="K48" s="97">
        <f t="shared" si="4"/>
        <v>0.15508614089321576</v>
      </c>
      <c r="L48" s="135">
        <f t="shared" si="4"/>
        <v>0</v>
      </c>
      <c r="M48" s="136">
        <f t="shared" si="4"/>
        <v>0</v>
      </c>
    </row>
    <row r="49" spans="1:13" ht="14.25" customHeight="1" x14ac:dyDescent="0.25">
      <c r="B49" s="114">
        <f>COUNTIF(B13:B43,"&lt;84.0")</f>
        <v>0</v>
      </c>
      <c r="C49" s="114">
        <f>COUNTIF(C13:C43,"&gt;11.0")</f>
        <v>0</v>
      </c>
      <c r="D49" s="114">
        <f>COUNTIF(D13:D43,"&gt;4.0")</f>
        <v>0</v>
      </c>
      <c r="E49" s="114">
        <f>COUNTIF(E13:E43,"&gt;3.0")</f>
        <v>0</v>
      </c>
      <c r="F49" s="114"/>
      <c r="G49" s="114">
        <f>COUNTIF(G13:G43,"&gt;.20")</f>
        <v>0</v>
      </c>
      <c r="H49" s="114">
        <f>COUNTIF(H13:H43,"&lt;48.20")</f>
        <v>0</v>
      </c>
      <c r="I49" s="114">
        <f>COUNTIF(I13:I43,"&lt;37.30")</f>
        <v>0</v>
      </c>
      <c r="J49" s="114">
        <f>COUNTIF(J13:J43,"&gt;271.150")</f>
        <v>0</v>
      </c>
      <c r="K49" s="114">
        <f>COUNTIF(K13:K43,"&gt;110")</f>
        <v>0</v>
      </c>
      <c r="L49" s="114">
        <f>COUNTIF(L13:L43,"&gt;150")</f>
        <v>0</v>
      </c>
      <c r="M49" s="114">
        <f>COUNTIF(M13:M43,"&gt;6")</f>
        <v>0</v>
      </c>
    </row>
    <row r="50" spans="1:13" s="88" customFormat="1" ht="12.75" x14ac:dyDescent="0.2">
      <c r="A50" s="98" t="s">
        <v>49</v>
      </c>
      <c r="B50" s="115"/>
      <c r="C50" s="115"/>
      <c r="D50" s="115"/>
      <c r="E50" s="115"/>
      <c r="F50" s="114"/>
      <c r="G50" s="114"/>
      <c r="H50" s="114">
        <f>COUNTIF(H9:H39,"&gt;53.20")</f>
        <v>0</v>
      </c>
      <c r="I50" s="114">
        <f>COUNTIF(I13:I43,"&gt;43.60")</f>
        <v>0</v>
      </c>
      <c r="J50" s="87"/>
      <c r="K50" s="87"/>
      <c r="L50" s="87"/>
      <c r="M50" s="87"/>
    </row>
    <row r="51" spans="1:13" s="88" customFormat="1" ht="12" x14ac:dyDescent="0.2">
      <c r="A51" s="99" t="s">
        <v>73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</row>
    <row r="52" spans="1:13" s="88" customFormat="1" ht="12" x14ac:dyDescent="0.2">
      <c r="A52" s="98" t="s">
        <v>53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3" spans="1:13" s="88" customFormat="1" ht="12" x14ac:dyDescent="0.2">
      <c r="A53" s="99" t="s">
        <v>50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s="88" customFormat="1" ht="12" x14ac:dyDescent="0.2">
      <c r="A54" s="100" t="s">
        <v>51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</row>
    <row r="55" spans="1:13" s="88" customFormat="1" ht="12" x14ac:dyDescent="0.2">
      <c r="A55" s="100" t="s">
        <v>52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88" customFormat="1" ht="12" x14ac:dyDescent="0.2">
      <c r="A56" s="101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</row>
    <row r="57" spans="1:13" s="88" customFormat="1" ht="12" x14ac:dyDescent="0.2">
      <c r="A57" s="99" t="s">
        <v>54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88" customFormat="1" ht="12" x14ac:dyDescent="0.2">
      <c r="A58" s="100" t="s">
        <v>55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 s="88" customFormat="1" ht="12" x14ac:dyDescent="0.2">
      <c r="A59" s="101" t="s">
        <v>74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1:13" s="88" customFormat="1" ht="12" x14ac:dyDescent="0.2">
      <c r="A60" s="100" t="s">
        <v>57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Yuma Lateral</vt:lpstr>
      <vt:lpstr>Mexicali</vt:lpstr>
      <vt:lpstr>Energía Azteca</vt:lpstr>
      <vt:lpstr>Energia de Baja California</vt:lpstr>
      <vt:lpstr>PLS2</vt:lpstr>
      <vt:lpstr>ECA</vt:lpstr>
    </vt:vector>
  </TitlesOfParts>
  <Company>Sempra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dcterms:created xsi:type="dcterms:W3CDTF">2012-05-06T22:06:38Z</dcterms:created>
  <dcterms:modified xsi:type="dcterms:W3CDTF">2015-06-26T15:22:16Z</dcterms:modified>
</cp:coreProperties>
</file>