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co-Hermosillo)\2012\"/>
    </mc:Choice>
  </mc:AlternateContent>
  <bookViews>
    <workbookView xWindow="600" yWindow="120" windowWidth="16605" windowHeight="9435"/>
  </bookViews>
  <sheets>
    <sheet name="Naco" sheetId="1" r:id="rId1"/>
    <sheet name="Fenosa" sheetId="2" r:id="rId2"/>
  </sheets>
  <definedNames>
    <definedName name="_xlnm.Print_Area" localSheetId="1">Fenosa!$A$1:$I$46</definedName>
    <definedName name="_xlnm.Print_Area" localSheetId="0">Naco!$A$1:$I$46</definedName>
    <definedName name="_xlnm.Print_Titles" localSheetId="1">Fenosa!$1:$4</definedName>
    <definedName name="_xlnm.Print_Titles" localSheetId="0">Naco!$1:$4</definedName>
  </definedNames>
  <calcPr calcId="152511"/>
</workbook>
</file>

<file path=xl/calcChain.xml><?xml version="1.0" encoding="utf-8"?>
<calcChain xmlns="http://schemas.openxmlformats.org/spreadsheetml/2006/main">
  <c r="I49" i="1" l="1"/>
  <c r="H49" i="1"/>
  <c r="I48" i="1"/>
  <c r="H48" i="1"/>
  <c r="G48" i="1"/>
  <c r="F48" i="1"/>
  <c r="E48" i="1"/>
  <c r="D48" i="1"/>
  <c r="C48" i="1"/>
  <c r="I49" i="2"/>
  <c r="I48" i="2"/>
  <c r="H49" i="2"/>
  <c r="H48" i="2"/>
  <c r="G48" i="2"/>
  <c r="F48" i="2"/>
  <c r="E48" i="2"/>
  <c r="D48" i="2"/>
  <c r="C48" i="2"/>
  <c r="I46" i="2" l="1"/>
  <c r="H46" i="2"/>
  <c r="G46" i="2"/>
  <c r="F46" i="2"/>
  <c r="E46" i="2"/>
  <c r="D46" i="2"/>
  <c r="C46" i="2"/>
  <c r="I45" i="2"/>
  <c r="H45" i="2"/>
  <c r="G45" i="2"/>
  <c r="F45" i="2"/>
  <c r="E45" i="2"/>
  <c r="D45" i="2"/>
  <c r="C45" i="2"/>
  <c r="I44" i="2"/>
  <c r="H44" i="2"/>
  <c r="G44" i="2"/>
  <c r="F44" i="2"/>
  <c r="E44" i="2"/>
  <c r="D44" i="2"/>
  <c r="C44" i="2"/>
  <c r="I39" i="2"/>
  <c r="H39" i="2"/>
  <c r="G39" i="2"/>
  <c r="F39" i="2"/>
  <c r="E39" i="2"/>
  <c r="D39" i="2"/>
  <c r="C39" i="2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39" i="1"/>
  <c r="H39" i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<sst xmlns="http://schemas.openxmlformats.org/spreadsheetml/2006/main" count="96" uniqueCount="37">
  <si>
    <t>AÑO 2012</t>
  </si>
  <si>
    <t>GAS Y PETROQUIMICA BASICA</t>
  </si>
  <si>
    <t>CALIDAD DEL GAS</t>
  </si>
  <si>
    <t>NOM-001-SECRE-2010</t>
  </si>
  <si>
    <t>Pto. de Calidad Naco</t>
  </si>
  <si>
    <t>Febrero</t>
  </si>
  <si>
    <t>Metano</t>
  </si>
  <si>
    <t>Etano</t>
  </si>
  <si>
    <t>N2</t>
  </si>
  <si>
    <t>CO2</t>
  </si>
  <si>
    <t>Total de Inertes</t>
  </si>
  <si>
    <t>Poder Calorífico</t>
  </si>
  <si>
    <t xml:space="preserve">Índice de Woobe </t>
  </si>
  <si>
    <t>Día</t>
  </si>
  <si>
    <t xml:space="preserve">% VOL </t>
  </si>
  <si>
    <t>MJoules /m3</t>
  </si>
  <si>
    <t xml:space="preserve">MJoules /m3               </t>
  </si>
  <si>
    <t>NORMA ( 84 )</t>
  </si>
  <si>
    <t>NORMA ( 11 )</t>
  </si>
  <si>
    <t>NORMA ( 4 )</t>
  </si>
  <si>
    <t>NORMA ( 3 )</t>
  </si>
  <si>
    <t>NORMA ( 37,30 - 43,60 )</t>
  </si>
  <si>
    <t>NORMA ( 48,20 - 53,20 )</t>
  </si>
  <si>
    <t>% C1</t>
  </si>
  <si>
    <t>% C2</t>
  </si>
  <si>
    <t>CO2+N2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</si>
  <si>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</si>
  <si>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</si>
  <si>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Promedios</t>
  </si>
  <si>
    <t xml:space="preserve">   * Datos en condiciones estándar: Temp. :   288,15°  K   , Presion:   101,325  KPa.</t>
  </si>
  <si>
    <t>Zona: Resto del País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</si>
  <si>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</si>
  <si>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</si>
  <si>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Máximo</t>
  </si>
  <si>
    <t>Mínimo</t>
  </si>
  <si>
    <t>Desv. Estándar</t>
  </si>
  <si>
    <t>Pto. de Calidad Fenosa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</si>
</sst>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[$-1010409]0.0000"/>
  </numFmts>
  <fonts count="17" x14ac:knownFonts="1">
    <font>
      <sz val="10"/>
      <name val="Arial"/>
      <charset val="1"/>
    </font>
    <font>
      <b/>
      <sz val="13.95"/>
      <color indexed="8"/>
      <name val="Arial"/>
      <charset val="1"/>
    </font>
    <font>
      <sz val="10"/>
      <color indexed="8"/>
      <name val="Arial"/>
      <charset val="1"/>
    </font>
    <font>
      <sz val="10"/>
      <name val="Arial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8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sz val="8"/>
      <name val="Arial"/>
      <charset val="1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>
      <alignment wrapText="1"/>
    </xf>
    <xf numFmtId="164" fontId="3" fillId="0" borderId="0"/>
  </cellStyleXfs>
  <cellXfs count="48">
    <xf numFmtId="0" fontId="0" fillId="0" borderId="0" xfId="0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4" borderId="0" xfId="1" applyNumberFormat="1" applyFont="1" applyFill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Fill="1" applyBorder="1" applyAlignment="1">
      <alignment horizontal="center" vertical="top" wrapText="1"/>
    </xf>
    <xf numFmtId="165" fontId="9" fillId="0" borderId="12" xfId="0" applyNumberFormat="1" applyFont="1" applyFill="1" applyBorder="1" applyAlignment="1">
      <alignment horizontal="center" vertical="top" wrapText="1"/>
    </xf>
    <xf numFmtId="165" fontId="9" fillId="0" borderId="13" xfId="0" applyNumberFormat="1" applyFont="1" applyFill="1" applyBorder="1" applyAlignment="1">
      <alignment horizontal="center" vertical="top" wrapText="1"/>
    </xf>
    <xf numFmtId="165" fontId="10" fillId="0" borderId="12" xfId="0" applyNumberFormat="1" applyFont="1" applyFill="1" applyBorder="1" applyAlignment="1">
      <alignment horizontal="center" vertical="top" wrapText="1"/>
    </xf>
    <xf numFmtId="164" fontId="11" fillId="4" borderId="0" xfId="1" applyFont="1" applyFill="1" applyBorder="1"/>
    <xf numFmtId="0" fontId="12" fillId="0" borderId="0" xfId="0" applyFont="1" applyAlignment="1">
      <alignment wrapText="1"/>
    </xf>
    <xf numFmtId="165" fontId="14" fillId="0" borderId="9" xfId="0" applyNumberFormat="1" applyFont="1" applyBorder="1" applyAlignment="1">
      <alignment horizontal="center" wrapText="1"/>
    </xf>
    <xf numFmtId="165" fontId="14" fillId="0" borderId="14" xfId="0" applyNumberFormat="1" applyFont="1" applyBorder="1" applyAlignment="1">
      <alignment horizontal="center" wrapText="1"/>
    </xf>
    <xf numFmtId="165" fontId="14" fillId="0" borderId="15" xfId="0" applyNumberFormat="1" applyFont="1" applyBorder="1" applyAlignment="1">
      <alignment horizontal="center" wrapText="1"/>
    </xf>
    <xf numFmtId="165" fontId="14" fillId="0" borderId="0" xfId="0" applyNumberFormat="1" applyFont="1" applyBorder="1" applyAlignment="1">
      <alignment horizontal="center" wrapText="1"/>
    </xf>
    <xf numFmtId="165" fontId="14" fillId="0" borderId="16" xfId="0" applyNumberFormat="1" applyFont="1" applyBorder="1" applyAlignment="1">
      <alignment horizontal="center" wrapText="1"/>
    </xf>
    <xf numFmtId="165" fontId="14" fillId="0" borderId="17" xfId="0" applyNumberFormat="1" applyFont="1" applyBorder="1" applyAlignment="1">
      <alignment horizontal="center" wrapText="1"/>
    </xf>
    <xf numFmtId="0" fontId="15" fillId="0" borderId="0" xfId="0" applyFont="1">
      <alignment wrapText="1"/>
    </xf>
    <xf numFmtId="0" fontId="16" fillId="0" borderId="0" xfId="0" applyFont="1">
      <alignment wrapText="1"/>
    </xf>
    <xf numFmtId="0" fontId="13" fillId="0" borderId="7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14" fontId="9" fillId="0" borderId="10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05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49"/>
  <sheetViews>
    <sheetView showGridLines="0" tabSelected="1" topLeftCell="A29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2"/>
    </row>
    <row r="2" spans="1:11" ht="14.1" customHeigh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8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2"/>
    </row>
    <row r="4" spans="1:11" ht="18" customHeight="1" x14ac:dyDescent="0.2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1"/>
      <c r="K4" s="2"/>
    </row>
    <row r="5" spans="1:11" ht="14.1" customHeight="1" thickBot="1" x14ac:dyDescent="0.25">
      <c r="A5" s="45" t="s">
        <v>4</v>
      </c>
      <c r="B5" s="45"/>
      <c r="C5" s="45"/>
      <c r="D5" s="45"/>
      <c r="E5" s="45"/>
      <c r="F5" s="45"/>
      <c r="G5" s="2"/>
      <c r="H5" s="2"/>
      <c r="I5" s="4" t="s">
        <v>5</v>
      </c>
      <c r="J5" s="2"/>
      <c r="K5" s="2"/>
    </row>
    <row r="6" spans="1:11" ht="10.15" customHeight="1" x14ac:dyDescent="0.2">
      <c r="A6" s="46"/>
      <c r="B6" s="47"/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7" t="s">
        <v>12</v>
      </c>
      <c r="J6" s="2"/>
      <c r="K6" s="2"/>
    </row>
    <row r="7" spans="1:11" ht="10.15" customHeight="1" x14ac:dyDescent="0.2">
      <c r="A7" s="40" t="s">
        <v>13</v>
      </c>
      <c r="B7" s="41"/>
      <c r="C7" s="8" t="s">
        <v>14</v>
      </c>
      <c r="D7" s="8" t="s">
        <v>14</v>
      </c>
      <c r="E7" s="8" t="s">
        <v>14</v>
      </c>
      <c r="F7" s="8" t="s">
        <v>14</v>
      </c>
      <c r="G7" s="8" t="s">
        <v>14</v>
      </c>
      <c r="H7" s="9" t="s">
        <v>15</v>
      </c>
      <c r="I7" s="10" t="s">
        <v>16</v>
      </c>
      <c r="J7" s="2"/>
      <c r="K7" s="2"/>
    </row>
    <row r="8" spans="1:11" ht="10.7" customHeight="1" thickBot="1" x14ac:dyDescent="0.25">
      <c r="A8" s="40"/>
      <c r="B8" s="41"/>
      <c r="C8" s="8" t="s">
        <v>17</v>
      </c>
      <c r="D8" s="8" t="s">
        <v>18</v>
      </c>
      <c r="E8" s="8" t="s">
        <v>19</v>
      </c>
      <c r="F8" s="8" t="s">
        <v>20</v>
      </c>
      <c r="G8" s="8" t="s">
        <v>19</v>
      </c>
      <c r="H8" s="11" t="s">
        <v>21</v>
      </c>
      <c r="I8" s="12" t="s">
        <v>22</v>
      </c>
      <c r="J8" s="2"/>
      <c r="K8" s="2"/>
    </row>
    <row r="9" spans="1:11" ht="22.5" customHeight="1" thickBot="1" x14ac:dyDescent="0.25">
      <c r="A9" s="36"/>
      <c r="B9" s="37"/>
      <c r="C9" s="13" t="s">
        <v>23</v>
      </c>
      <c r="D9" s="13" t="s">
        <v>24</v>
      </c>
      <c r="E9" s="13" t="s">
        <v>8</v>
      </c>
      <c r="F9" s="13" t="s">
        <v>9</v>
      </c>
      <c r="G9" s="13" t="s">
        <v>25</v>
      </c>
      <c r="H9" s="13" t="s">
        <v>26</v>
      </c>
      <c r="I9" s="13" t="s">
        <v>27</v>
      </c>
      <c r="J9" s="2"/>
      <c r="K9" s="2"/>
    </row>
    <row r="10" spans="1:11" ht="12.75" customHeight="1" thickBot="1" x14ac:dyDescent="0.25">
      <c r="A10" s="31">
        <v>40940</v>
      </c>
      <c r="B10" s="32"/>
      <c r="C10" s="14">
        <v>94.174118041992188</v>
      </c>
      <c r="D10" s="14">
        <v>3.0119521617889404</v>
      </c>
      <c r="E10" s="14">
        <v>2.1137411594390869</v>
      </c>
      <c r="F10" s="15">
        <v>0.33223310112953186</v>
      </c>
      <c r="G10" s="14">
        <v>2.4459743499755859</v>
      </c>
      <c r="H10" s="14">
        <v>37.957705829264448</v>
      </c>
      <c r="I10" s="14">
        <v>49.595133359918563</v>
      </c>
      <c r="J10" s="2"/>
      <c r="K10" s="2"/>
    </row>
    <row r="11" spans="1:11" ht="12.75" customHeight="1" thickBot="1" x14ac:dyDescent="0.25">
      <c r="A11" s="31">
        <v>40941</v>
      </c>
      <c r="B11" s="32"/>
      <c r="C11" s="16">
        <v>94.526901245117188</v>
      </c>
      <c r="D11" s="16">
        <v>2.7098798751831055</v>
      </c>
      <c r="E11" s="16">
        <v>2.0862634181976318</v>
      </c>
      <c r="F11" s="17">
        <v>0.36318117380142212</v>
      </c>
      <c r="G11" s="16">
        <v>2.4494445323944092</v>
      </c>
      <c r="H11" s="16">
        <v>37.836039552480962</v>
      </c>
      <c r="I11" s="16">
        <v>49.515481759702126</v>
      </c>
      <c r="J11" s="2"/>
      <c r="K11" s="2"/>
    </row>
    <row r="12" spans="1:11" ht="12.75" customHeight="1" thickBot="1" x14ac:dyDescent="0.25">
      <c r="A12" s="31">
        <v>40942</v>
      </c>
      <c r="B12" s="32"/>
      <c r="C12" s="16">
        <v>94.538833618164063</v>
      </c>
      <c r="D12" s="16">
        <v>2.6867685317993164</v>
      </c>
      <c r="E12" s="16">
        <v>2.1408987045288086</v>
      </c>
      <c r="F12" s="17">
        <v>0.34365174174308777</v>
      </c>
      <c r="G12" s="16">
        <v>2.4845504760742187</v>
      </c>
      <c r="H12" s="16">
        <v>37.799255917059753</v>
      </c>
      <c r="I12" s="16">
        <v>49.482916731241644</v>
      </c>
      <c r="J12" s="2"/>
      <c r="K12" s="2"/>
    </row>
    <row r="13" spans="1:11" ht="12.75" customHeight="1" thickBot="1" x14ac:dyDescent="0.25">
      <c r="A13" s="31">
        <v>40943</v>
      </c>
      <c r="B13" s="32"/>
      <c r="C13" s="16">
        <v>94.394126892089844</v>
      </c>
      <c r="D13" s="16">
        <v>2.7987000942230225</v>
      </c>
      <c r="E13" s="16">
        <v>2.0678114891052246</v>
      </c>
      <c r="F13" s="17">
        <v>0.35143876075744629</v>
      </c>
      <c r="G13" s="16">
        <v>2.4192502498626709</v>
      </c>
      <c r="H13" s="16">
        <v>37.922429214917528</v>
      </c>
      <c r="I13" s="16">
        <v>49.581889103871994</v>
      </c>
      <c r="J13" s="2"/>
      <c r="K13" s="2"/>
    </row>
    <row r="14" spans="1:11" ht="12.75" customHeight="1" thickBot="1" x14ac:dyDescent="0.25">
      <c r="A14" s="31">
        <v>40944</v>
      </c>
      <c r="B14" s="32"/>
      <c r="C14" s="16">
        <v>94.321182250976563</v>
      </c>
      <c r="D14" s="16">
        <v>2.8693101406097412</v>
      </c>
      <c r="E14" s="16">
        <v>2.0631952285766602</v>
      </c>
      <c r="F14" s="17">
        <v>0.34004166722297668</v>
      </c>
      <c r="G14" s="16">
        <v>2.4032368659973145</v>
      </c>
      <c r="H14" s="16">
        <v>37.961634936970938</v>
      </c>
      <c r="I14" s="16">
        <v>49.614533838107619</v>
      </c>
      <c r="J14" s="2"/>
      <c r="K14" s="2"/>
    </row>
    <row r="15" spans="1:11" ht="12.75" customHeight="1" thickBot="1" x14ac:dyDescent="0.25">
      <c r="A15" s="31">
        <v>40945</v>
      </c>
      <c r="B15" s="32"/>
      <c r="C15" s="16">
        <v>94.25347900390625</v>
      </c>
      <c r="D15" s="16">
        <v>2.9085197448730469</v>
      </c>
      <c r="E15" s="16">
        <v>2.0999040603637695</v>
      </c>
      <c r="F15" s="17">
        <v>0.32314032316207886</v>
      </c>
      <c r="G15" s="16">
        <v>2.4230444431304932</v>
      </c>
      <c r="H15" s="16">
        <v>37.971906962721263</v>
      </c>
      <c r="I15" s="16">
        <v>49.615548875404585</v>
      </c>
      <c r="J15" s="2"/>
      <c r="K15" s="2"/>
    </row>
    <row r="16" spans="1:11" ht="12.75" customHeight="1" thickBot="1" x14ac:dyDescent="0.25">
      <c r="A16" s="31">
        <v>40946</v>
      </c>
      <c r="B16" s="32"/>
      <c r="C16" s="16">
        <v>94.270286560058594</v>
      </c>
      <c r="D16" s="16">
        <v>2.8841507434844971</v>
      </c>
      <c r="E16" s="16">
        <v>2.1802401542663574</v>
      </c>
      <c r="F16" s="17">
        <v>0.29989126324653625</v>
      </c>
      <c r="G16" s="16">
        <v>2.4801313877105713</v>
      </c>
      <c r="H16" s="16">
        <v>37.908963819697007</v>
      </c>
      <c r="I16" s="16">
        <v>49.558913755502111</v>
      </c>
      <c r="J16" s="2"/>
      <c r="K16" s="2"/>
    </row>
    <row r="17" spans="1:11" ht="12.75" customHeight="1" thickBot="1" x14ac:dyDescent="0.25">
      <c r="A17" s="31">
        <v>40947</v>
      </c>
      <c r="B17" s="32"/>
      <c r="C17" s="16">
        <v>94.273483276367188</v>
      </c>
      <c r="D17" s="16">
        <v>2.8945581912994385</v>
      </c>
      <c r="E17" s="16">
        <v>2.1993064880371094</v>
      </c>
      <c r="F17" s="17">
        <v>0.29338306188583374</v>
      </c>
      <c r="G17" s="16">
        <v>2.4926896095275879</v>
      </c>
      <c r="H17" s="16">
        <v>37.889026006089672</v>
      </c>
      <c r="I17" s="16">
        <v>49.543299485622015</v>
      </c>
      <c r="J17" s="2"/>
      <c r="K17" s="2"/>
    </row>
    <row r="18" spans="1:11" ht="12.75" customHeight="1" thickBot="1" x14ac:dyDescent="0.25">
      <c r="A18" s="31">
        <v>40948</v>
      </c>
      <c r="B18" s="32"/>
      <c r="C18" s="16">
        <v>94.297012329101563</v>
      </c>
      <c r="D18" s="16">
        <v>2.8608100414276123</v>
      </c>
      <c r="E18" s="16">
        <v>2.1971964836120605</v>
      </c>
      <c r="F18" s="17">
        <v>0.28587377071380615</v>
      </c>
      <c r="G18" s="16">
        <v>2.4830703735351562</v>
      </c>
      <c r="H18" s="16">
        <v>37.896761438337499</v>
      </c>
      <c r="I18" s="16">
        <v>49.554542984303005</v>
      </c>
      <c r="J18" s="2"/>
      <c r="K18" s="2"/>
    </row>
    <row r="19" spans="1:11" ht="12.75" customHeight="1" thickBot="1" x14ac:dyDescent="0.25">
      <c r="A19" s="31">
        <v>40949</v>
      </c>
      <c r="B19" s="32"/>
      <c r="C19" s="16">
        <v>94.177520751953125</v>
      </c>
      <c r="D19" s="16">
        <v>2.9514765739440918</v>
      </c>
      <c r="E19" s="16">
        <v>2.2003192901611328</v>
      </c>
      <c r="F19" s="17">
        <v>0.27680984139442444</v>
      </c>
      <c r="G19" s="16">
        <v>2.4771292209625244</v>
      </c>
      <c r="H19" s="16">
        <v>37.946222271404523</v>
      </c>
      <c r="I19" s="16">
        <v>49.587314787022343</v>
      </c>
      <c r="J19" s="2"/>
      <c r="K19" s="2"/>
    </row>
    <row r="20" spans="1:11" ht="12.75" customHeight="1" thickBot="1" x14ac:dyDescent="0.25">
      <c r="A20" s="31">
        <v>40950</v>
      </c>
      <c r="B20" s="32"/>
      <c r="C20" s="16">
        <v>94.071144104003906</v>
      </c>
      <c r="D20" s="16">
        <v>3.0273227691650391</v>
      </c>
      <c r="E20" s="16">
        <v>2.2006192207336426</v>
      </c>
      <c r="F20" s="17">
        <v>0.25570777058601379</v>
      </c>
      <c r="G20" s="16">
        <v>2.456326961517334</v>
      </c>
      <c r="H20" s="16">
        <v>38.009270609599199</v>
      </c>
      <c r="I20" s="16">
        <v>49.638122270459441</v>
      </c>
      <c r="J20" s="2"/>
      <c r="K20" s="2"/>
    </row>
    <row r="21" spans="1:11" ht="12.75" customHeight="1" thickBot="1" x14ac:dyDescent="0.25">
      <c r="A21" s="31">
        <v>40951</v>
      </c>
      <c r="B21" s="32"/>
      <c r="C21" s="16">
        <v>93.848892211914063</v>
      </c>
      <c r="D21" s="16">
        <v>3.1931712627410889</v>
      </c>
      <c r="E21" s="16">
        <v>2.2648892402648926</v>
      </c>
      <c r="F21" s="17">
        <v>0.22700957953929901</v>
      </c>
      <c r="G21" s="16">
        <v>2.491898775100708</v>
      </c>
      <c r="H21" s="16">
        <v>38.054435199718824</v>
      </c>
      <c r="I21" s="16">
        <v>49.655188517958315</v>
      </c>
      <c r="J21" s="2"/>
      <c r="K21" s="2"/>
    </row>
    <row r="22" spans="1:11" ht="12.75" customHeight="1" thickBot="1" x14ac:dyDescent="0.25">
      <c r="A22" s="31">
        <v>40952</v>
      </c>
      <c r="B22" s="32"/>
      <c r="C22" s="16">
        <v>94.167709350585938</v>
      </c>
      <c r="D22" s="16">
        <v>2.9538412094116211</v>
      </c>
      <c r="E22" s="16">
        <v>2.2308499813079834</v>
      </c>
      <c r="F22" s="17">
        <v>0.2326616644859314</v>
      </c>
      <c r="G22" s="16">
        <v>2.4635117053985596</v>
      </c>
      <c r="H22" s="16">
        <v>37.964788270987171</v>
      </c>
      <c r="I22" s="16">
        <v>49.614513112102664</v>
      </c>
      <c r="J22" s="2"/>
      <c r="K22" s="2"/>
    </row>
    <row r="23" spans="1:11" ht="12.75" customHeight="1" thickBot="1" x14ac:dyDescent="0.25">
      <c r="A23" s="31">
        <v>40953</v>
      </c>
      <c r="B23" s="32"/>
      <c r="C23" s="16">
        <v>94.192306518554688</v>
      </c>
      <c r="D23" s="16">
        <v>2.9510006904602051</v>
      </c>
      <c r="E23" s="16">
        <v>2.1663217544555664</v>
      </c>
      <c r="F23" s="17">
        <v>0.26440620422363281</v>
      </c>
      <c r="G23" s="16">
        <v>2.4307279586791992</v>
      </c>
      <c r="H23" s="16">
        <v>37.985943652108773</v>
      </c>
      <c r="I23" s="16">
        <v>49.633437701879956</v>
      </c>
      <c r="J23" s="2"/>
      <c r="K23" s="2"/>
    </row>
    <row r="24" spans="1:11" ht="12.75" customHeight="1" thickBot="1" x14ac:dyDescent="0.25">
      <c r="A24" s="31">
        <v>40954</v>
      </c>
      <c r="B24" s="32"/>
      <c r="C24" s="16">
        <v>94.382072448730469</v>
      </c>
      <c r="D24" s="16">
        <v>2.7926476001739502</v>
      </c>
      <c r="E24" s="16">
        <v>2.1327872276306152</v>
      </c>
      <c r="F24" s="17">
        <v>0.28509724140167236</v>
      </c>
      <c r="G24" s="16">
        <v>2.417884349822998</v>
      </c>
      <c r="H24" s="16">
        <v>37.934235597899942</v>
      </c>
      <c r="I24" s="16">
        <v>49.604856853341985</v>
      </c>
      <c r="J24" s="2"/>
      <c r="K24" s="2"/>
    </row>
    <row r="25" spans="1:11" ht="12.75" customHeight="1" thickBot="1" x14ac:dyDescent="0.25">
      <c r="A25" s="31">
        <v>40955</v>
      </c>
      <c r="B25" s="32"/>
      <c r="C25" s="16">
        <v>94.377517700195313</v>
      </c>
      <c r="D25" s="16">
        <v>2.771256685256958</v>
      </c>
      <c r="E25" s="16">
        <v>2.2254540920257568</v>
      </c>
      <c r="F25" s="17">
        <v>0.27253693342208862</v>
      </c>
      <c r="G25" s="16">
        <v>2.4979910850524902</v>
      </c>
      <c r="H25" s="16">
        <v>37.861137452008144</v>
      </c>
      <c r="I25" s="16">
        <v>49.529423411716763</v>
      </c>
      <c r="J25" s="2"/>
      <c r="K25" s="2"/>
    </row>
    <row r="26" spans="1:11" ht="12.75" customHeight="1" thickBot="1" x14ac:dyDescent="0.25">
      <c r="A26" s="31">
        <v>40956</v>
      </c>
      <c r="B26" s="32"/>
      <c r="C26" s="16">
        <v>94.234169006347656</v>
      </c>
      <c r="D26" s="16">
        <v>2.8645269870758057</v>
      </c>
      <c r="E26" s="16">
        <v>2.2893717288970947</v>
      </c>
      <c r="F26" s="17">
        <v>0.24509766697883606</v>
      </c>
      <c r="G26" s="16">
        <v>2.5344693660736084</v>
      </c>
      <c r="H26" s="16">
        <v>37.882511566364784</v>
      </c>
      <c r="I26" s="16">
        <v>49.531929305975552</v>
      </c>
      <c r="J26" s="2"/>
      <c r="K26" s="2"/>
    </row>
    <row r="27" spans="1:11" ht="12.75" customHeight="1" thickBot="1" x14ac:dyDescent="0.25">
      <c r="A27" s="31">
        <v>40957</v>
      </c>
      <c r="B27" s="32"/>
      <c r="C27" s="16">
        <v>94.128242492675781</v>
      </c>
      <c r="D27" s="16">
        <v>2.9735078811645508</v>
      </c>
      <c r="E27" s="16">
        <v>2.2616558074951172</v>
      </c>
      <c r="F27" s="17">
        <v>0.23056186735630035</v>
      </c>
      <c r="G27" s="16">
        <v>2.4922177791595459</v>
      </c>
      <c r="H27" s="16">
        <v>37.958082902953336</v>
      </c>
      <c r="I27" s="16">
        <v>49.598200023402427</v>
      </c>
      <c r="J27" s="2"/>
      <c r="K27" s="2"/>
    </row>
    <row r="28" spans="1:11" ht="12.75" customHeight="1" thickBot="1" x14ac:dyDescent="0.25">
      <c r="A28" s="31">
        <v>40958</v>
      </c>
      <c r="B28" s="32"/>
      <c r="C28" s="16">
        <v>94.284690856933594</v>
      </c>
      <c r="D28" s="16">
        <v>2.8880410194396973</v>
      </c>
      <c r="E28" s="16">
        <v>2.2450177669525146</v>
      </c>
      <c r="F28" s="17">
        <v>0.23156380653381348</v>
      </c>
      <c r="G28" s="16">
        <v>2.4765815734863281</v>
      </c>
      <c r="H28" s="16">
        <v>37.901490108347943</v>
      </c>
      <c r="I28" s="16">
        <v>49.572228973523607</v>
      </c>
      <c r="J28" s="2"/>
      <c r="K28" s="2"/>
    </row>
    <row r="29" spans="1:11" ht="12.75" customHeight="1" thickBot="1" x14ac:dyDescent="0.25">
      <c r="A29" s="31">
        <v>40959</v>
      </c>
      <c r="B29" s="32"/>
      <c r="C29" s="16">
        <v>94.407905578613281</v>
      </c>
      <c r="D29" s="16">
        <v>2.8253998756408691</v>
      </c>
      <c r="E29" s="16">
        <v>2.1983170509338379</v>
      </c>
      <c r="F29" s="17">
        <v>0.2490960955619812</v>
      </c>
      <c r="G29" s="16">
        <v>2.4474132061004639</v>
      </c>
      <c r="H29" s="16">
        <v>37.873004243834494</v>
      </c>
      <c r="I29" s="16">
        <v>49.564755023354429</v>
      </c>
      <c r="J29" s="2"/>
      <c r="K29" s="2"/>
    </row>
    <row r="30" spans="1:11" ht="12.75" customHeight="1" thickBot="1" x14ac:dyDescent="0.25">
      <c r="A30" s="31">
        <v>40960</v>
      </c>
      <c r="B30" s="32"/>
      <c r="C30" s="16">
        <v>94.263282775878906</v>
      </c>
      <c r="D30" s="16">
        <v>2.9115140438079834</v>
      </c>
      <c r="E30" s="16">
        <v>2.2288241386413574</v>
      </c>
      <c r="F30" s="17">
        <v>0.23998406529426575</v>
      </c>
      <c r="G30" s="16">
        <v>2.4688081741333008</v>
      </c>
      <c r="H30" s="16">
        <v>37.912988819491687</v>
      </c>
      <c r="I30" s="16">
        <v>49.580464308192198</v>
      </c>
      <c r="J30" s="2"/>
      <c r="K30" s="2"/>
    </row>
    <row r="31" spans="1:11" ht="12.75" customHeight="1" thickBot="1" x14ac:dyDescent="0.25">
      <c r="A31" s="31">
        <v>40961</v>
      </c>
      <c r="B31" s="32"/>
      <c r="C31" s="16">
        <v>94.421485900878906</v>
      </c>
      <c r="D31" s="16">
        <v>2.7904815673828125</v>
      </c>
      <c r="E31" s="16">
        <v>2.2116973400115967</v>
      </c>
      <c r="F31" s="17">
        <v>0.27623811364173889</v>
      </c>
      <c r="G31" s="16">
        <v>2.4879355430603027</v>
      </c>
      <c r="H31" s="16">
        <v>37.83205953138085</v>
      </c>
      <c r="I31" s="16">
        <v>49.516384733532718</v>
      </c>
      <c r="J31" s="2"/>
      <c r="K31" s="2"/>
    </row>
    <row r="32" spans="1:11" ht="12.75" customHeight="1" thickBot="1" x14ac:dyDescent="0.25">
      <c r="A32" s="31">
        <v>40962</v>
      </c>
      <c r="B32" s="32"/>
      <c r="C32" s="16">
        <v>94.265754699707031</v>
      </c>
      <c r="D32" s="16">
        <v>2.9387919902801514</v>
      </c>
      <c r="E32" s="16">
        <v>2.1659183502197266</v>
      </c>
      <c r="F32" s="17">
        <v>0.29764458537101746</v>
      </c>
      <c r="G32" s="16">
        <v>2.4635629653930664</v>
      </c>
      <c r="H32" s="16">
        <v>37.903253972816955</v>
      </c>
      <c r="I32" s="16">
        <v>49.563777828157932</v>
      </c>
      <c r="J32" s="2"/>
      <c r="K32" s="2"/>
    </row>
    <row r="33" spans="1:11" ht="12.75" customHeight="1" thickBot="1" x14ac:dyDescent="0.25">
      <c r="A33" s="31">
        <v>40963</v>
      </c>
      <c r="B33" s="32"/>
      <c r="C33" s="16">
        <v>94.262939453125</v>
      </c>
      <c r="D33" s="16">
        <v>2.9430294036865234</v>
      </c>
      <c r="E33" s="16">
        <v>2.1660215854644775</v>
      </c>
      <c r="F33" s="17">
        <v>0.29500293731689453</v>
      </c>
      <c r="G33" s="16">
        <v>2.4610245227813721</v>
      </c>
      <c r="H33" s="16">
        <v>37.905859393405443</v>
      </c>
      <c r="I33" s="16">
        <v>49.559671864426335</v>
      </c>
      <c r="J33" s="2"/>
      <c r="K33" s="2"/>
    </row>
    <row r="34" spans="1:11" ht="12.75" customHeight="1" thickBot="1" x14ac:dyDescent="0.25">
      <c r="A34" s="31">
        <v>40964</v>
      </c>
      <c r="B34" s="32"/>
      <c r="C34" s="16">
        <v>94.370285034179687</v>
      </c>
      <c r="D34" s="16">
        <v>2.8443598747253418</v>
      </c>
      <c r="E34" s="16">
        <v>2.0751538276672363</v>
      </c>
      <c r="F34" s="17">
        <v>0.37378078699111938</v>
      </c>
      <c r="G34" s="16">
        <v>2.4489345550537109</v>
      </c>
      <c r="H34" s="16">
        <v>37.886751940873282</v>
      </c>
      <c r="I34" s="16">
        <v>49.542807577449807</v>
      </c>
      <c r="J34" s="2"/>
      <c r="K34" s="2"/>
    </row>
    <row r="35" spans="1:11" ht="12.75" customHeight="1" thickBot="1" x14ac:dyDescent="0.25">
      <c r="A35" s="31">
        <v>40965</v>
      </c>
      <c r="B35" s="32"/>
      <c r="C35" s="16">
        <v>94.161201477050781</v>
      </c>
      <c r="D35" s="16">
        <v>3.018930196762085</v>
      </c>
      <c r="E35" s="16">
        <v>2.0752725601196289</v>
      </c>
      <c r="F35" s="17">
        <v>0.3709014356136322</v>
      </c>
      <c r="G35" s="16">
        <v>2.4461739063262939</v>
      </c>
      <c r="H35" s="16">
        <v>37.96213634211388</v>
      </c>
      <c r="I35" s="16">
        <v>49.58857388106977</v>
      </c>
      <c r="J35" s="2"/>
      <c r="K35" s="2"/>
    </row>
    <row r="36" spans="1:11" ht="12.75" customHeight="1" thickBot="1" x14ac:dyDescent="0.25">
      <c r="A36" s="31">
        <v>40966</v>
      </c>
      <c r="B36" s="32"/>
      <c r="C36" s="16">
        <v>94.314277648925781</v>
      </c>
      <c r="D36" s="16">
        <v>2.8924598693847656</v>
      </c>
      <c r="E36" s="16">
        <v>2.0835933685302734</v>
      </c>
      <c r="F36" s="17">
        <v>0.36774060130119324</v>
      </c>
      <c r="G36" s="16">
        <v>2.4513339996337891</v>
      </c>
      <c r="H36" s="16">
        <v>37.905220690081862</v>
      </c>
      <c r="I36" s="16">
        <v>49.553878967088558</v>
      </c>
      <c r="J36" s="2"/>
      <c r="K36" s="2"/>
    </row>
    <row r="37" spans="1:11" ht="12.75" customHeight="1" thickBot="1" x14ac:dyDescent="0.25">
      <c r="A37" s="31">
        <v>40967</v>
      </c>
      <c r="B37" s="32"/>
      <c r="C37" s="16">
        <v>94.355216979980469</v>
      </c>
      <c r="D37" s="16">
        <v>2.8407166004180908</v>
      </c>
      <c r="E37" s="16">
        <v>2.1121165752410889</v>
      </c>
      <c r="F37" s="17">
        <v>0.356484055519104</v>
      </c>
      <c r="G37" s="16">
        <v>2.4686007499694824</v>
      </c>
      <c r="H37" s="16">
        <v>37.878689424327753</v>
      </c>
      <c r="I37" s="16">
        <v>49.533302067100735</v>
      </c>
      <c r="J37" s="2"/>
      <c r="K37" s="2"/>
    </row>
    <row r="38" spans="1:11" ht="12.75" customHeight="1" thickBot="1" x14ac:dyDescent="0.25">
      <c r="A38" s="31">
        <v>40968</v>
      </c>
      <c r="B38" s="32"/>
      <c r="C38" s="16">
        <v>94.23455810546875</v>
      </c>
      <c r="D38" s="16">
        <v>2.9494791030883789</v>
      </c>
      <c r="E38" s="16">
        <v>2.0976016521453857</v>
      </c>
      <c r="F38" s="17">
        <v>0.34257820248603821</v>
      </c>
      <c r="G38" s="16">
        <v>2.4401798248291016</v>
      </c>
      <c r="H38" s="16">
        <v>37.947070277032751</v>
      </c>
      <c r="I38" s="16">
        <v>49.589066493947541</v>
      </c>
      <c r="J38" s="2"/>
      <c r="K38" s="2"/>
    </row>
    <row r="39" spans="1:11" ht="12.75" customHeight="1" thickBot="1" x14ac:dyDescent="0.25">
      <c r="A39" s="33" t="s">
        <v>28</v>
      </c>
      <c r="B39" s="34"/>
      <c r="C39" s="18">
        <f t="shared" ref="C39:I39" si="0">AVERAGE(C10:C38)</f>
        <v>94.274848148740574</v>
      </c>
      <c r="D39" s="18">
        <f t="shared" si="0"/>
        <v>2.8947105078861632</v>
      </c>
      <c r="E39" s="18">
        <f t="shared" si="0"/>
        <v>2.1648399912077805</v>
      </c>
      <c r="F39" s="18">
        <f t="shared" si="0"/>
        <v>0.29737028685109368</v>
      </c>
      <c r="G39" s="18">
        <f t="shared" si="0"/>
        <v>2.4622102934738685</v>
      </c>
      <c r="H39" s="18">
        <f t="shared" si="0"/>
        <v>37.91892675669969</v>
      </c>
      <c r="I39" s="18">
        <f t="shared" si="0"/>
        <v>49.5731088825992</v>
      </c>
      <c r="J39" s="2"/>
      <c r="K39" s="2"/>
    </row>
    <row r="40" spans="1:11" ht="8.1" customHeight="1" x14ac:dyDescent="0.2"/>
    <row r="41" spans="1:11" ht="12.75" customHeight="1" x14ac:dyDescent="0.2">
      <c r="A41" s="19" t="s">
        <v>29</v>
      </c>
      <c r="H41" s="35" t="s">
        <v>30</v>
      </c>
      <c r="I41" s="35"/>
      <c r="J41" s="20"/>
      <c r="K41" s="20"/>
    </row>
    <row r="42" spans="1:11" ht="13.5" thickBot="1" x14ac:dyDescent="0.25"/>
    <row r="43" spans="1:11" ht="23.25" thickBot="1" x14ac:dyDescent="0.25">
      <c r="A43" s="36"/>
      <c r="B43" s="37"/>
      <c r="C43" s="13" t="s">
        <v>23</v>
      </c>
      <c r="D43" s="13" t="s">
        <v>24</v>
      </c>
      <c r="E43" s="13" t="s">
        <v>8</v>
      </c>
      <c r="F43" s="13" t="s">
        <v>9</v>
      </c>
      <c r="G43" s="13" t="s">
        <v>25</v>
      </c>
      <c r="H43" s="13" t="s">
        <v>31</v>
      </c>
      <c r="I43" s="13" t="s">
        <v>32</v>
      </c>
    </row>
    <row r="44" spans="1:11" ht="13.5" thickBot="1" x14ac:dyDescent="0.25">
      <c r="A44" s="38" t="s">
        <v>33</v>
      </c>
      <c r="B44" s="39"/>
      <c r="C44" s="21">
        <f t="shared" ref="C44:I44" si="1">MAX(C10:C38)</f>
        <v>94.538833618164063</v>
      </c>
      <c r="D44" s="22">
        <f t="shared" si="1"/>
        <v>3.1931712627410889</v>
      </c>
      <c r="E44" s="21">
        <f t="shared" si="1"/>
        <v>2.2893717288970947</v>
      </c>
      <c r="F44" s="21">
        <f t="shared" si="1"/>
        <v>0.37378078699111938</v>
      </c>
      <c r="G44" s="22">
        <f t="shared" si="1"/>
        <v>2.5344693660736084</v>
      </c>
      <c r="H44" s="21">
        <f t="shared" si="1"/>
        <v>38.054435199718824</v>
      </c>
      <c r="I44" s="23">
        <f t="shared" si="1"/>
        <v>49.655188517958315</v>
      </c>
    </row>
    <row r="45" spans="1:11" ht="13.5" thickBot="1" x14ac:dyDescent="0.25">
      <c r="A45" s="38" t="s">
        <v>34</v>
      </c>
      <c r="B45" s="39"/>
      <c r="C45" s="24">
        <f t="shared" ref="C45:I45" si="2">MIN(C10:C38)</f>
        <v>93.848892211914063</v>
      </c>
      <c r="D45" s="21">
        <f t="shared" si="2"/>
        <v>2.6867685317993164</v>
      </c>
      <c r="E45" s="21">
        <f t="shared" si="2"/>
        <v>2.0631952285766602</v>
      </c>
      <c r="F45" s="24">
        <f t="shared" si="2"/>
        <v>0.22700957953929901</v>
      </c>
      <c r="G45" s="21">
        <f t="shared" si="2"/>
        <v>2.4032368659973145</v>
      </c>
      <c r="H45" s="24">
        <f t="shared" si="2"/>
        <v>37.799255917059753</v>
      </c>
      <c r="I45" s="21">
        <f t="shared" si="2"/>
        <v>49.482916731241644</v>
      </c>
    </row>
    <row r="46" spans="1:11" ht="13.5" thickBot="1" x14ac:dyDescent="0.25">
      <c r="A46" s="29" t="s">
        <v>35</v>
      </c>
      <c r="B46" s="30"/>
      <c r="C46" s="21">
        <f t="shared" ref="C46:I46" si="3">STDEV(C10:C38)</f>
        <v>0.13731062006862718</v>
      </c>
      <c r="D46" s="25">
        <f t="shared" si="3"/>
        <v>0.10280886787063172</v>
      </c>
      <c r="E46" s="21">
        <f t="shared" si="3"/>
        <v>6.7106977201650042E-2</v>
      </c>
      <c r="F46" s="21">
        <f t="shared" si="3"/>
        <v>4.8454393082788517E-2</v>
      </c>
      <c r="G46" s="25">
        <f t="shared" si="3"/>
        <v>2.8771622877750803E-2</v>
      </c>
      <c r="H46" s="21">
        <f t="shared" si="3"/>
        <v>5.5107714434775204E-2</v>
      </c>
      <c r="I46" s="26">
        <f t="shared" si="3"/>
        <v>4.0402921348840007E-2</v>
      </c>
    </row>
    <row r="48" spans="1:11" x14ac:dyDescent="0.2">
      <c r="C48" s="27">
        <f>COUNTIF(C10:C38,"&lt;84.0")</f>
        <v>0</v>
      </c>
      <c r="D48" s="27">
        <f>COUNTIF(D10:D38,"&gt;11.0")</f>
        <v>0</v>
      </c>
      <c r="E48" s="27">
        <f>COUNTIF(E10:E38,"&gt;4.0")</f>
        <v>0</v>
      </c>
      <c r="F48" s="27">
        <f>COUNTIF(F10:F38,"&gt;3.0")</f>
        <v>0</v>
      </c>
      <c r="G48" s="27">
        <f>COUNTIF(G10:G38,"&gt;4.0")</f>
        <v>0</v>
      </c>
      <c r="H48" s="27">
        <f>COUNTIF(H10:H38,"&lt;37.30")</f>
        <v>0</v>
      </c>
      <c r="I48" s="27">
        <f>COUNTIF(I10:I38,"&lt;48.20")</f>
        <v>0</v>
      </c>
    </row>
    <row r="49" spans="3:9" x14ac:dyDescent="0.2">
      <c r="C49" s="28"/>
      <c r="D49" s="28"/>
      <c r="E49" s="28"/>
      <c r="F49" s="28"/>
      <c r="G49" s="27"/>
      <c r="H49" s="27">
        <f>COUNTIF(H10:H38,"&gt;43.60")</f>
        <v>0</v>
      </c>
      <c r="I49" s="27">
        <f>COUNTIF(I10:I38,"&gt;53.20")</f>
        <v>0</v>
      </c>
    </row>
  </sheetData>
  <mergeCells count="43">
    <mergeCell ref="A13:B13"/>
    <mergeCell ref="A1:I1"/>
    <mergeCell ref="A3:I3"/>
    <mergeCell ref="A4:I4"/>
    <mergeCell ref="A5:F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6:B46"/>
    <mergeCell ref="A38:B38"/>
    <mergeCell ref="A39:B39"/>
    <mergeCell ref="H41:I41"/>
    <mergeCell ref="A43:B43"/>
    <mergeCell ref="A44:B44"/>
    <mergeCell ref="A45:B45"/>
  </mergeCells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49"/>
  <sheetViews>
    <sheetView showGridLines="0" topLeftCell="B31" zoomScale="90" zoomScaleNormal="90" workbookViewId="0">
      <selection activeCell="C48" sqref="C48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</cols>
  <sheetData>
    <row r="1" spans="1:11" ht="24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2"/>
    </row>
    <row r="2" spans="1:11" ht="14.1" customHeigh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8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2"/>
    </row>
    <row r="4" spans="1:11" ht="18" customHeight="1" x14ac:dyDescent="0.2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1"/>
      <c r="K4" s="2"/>
    </row>
    <row r="5" spans="1:11" ht="14.1" customHeight="1" thickBot="1" x14ac:dyDescent="0.25">
      <c r="A5" s="45" t="s">
        <v>36</v>
      </c>
      <c r="B5" s="45"/>
      <c r="C5" s="45"/>
      <c r="D5" s="45"/>
      <c r="E5" s="45"/>
      <c r="F5" s="45"/>
      <c r="G5" s="2"/>
      <c r="H5" s="2"/>
      <c r="I5" s="4" t="s">
        <v>5</v>
      </c>
      <c r="J5" s="2"/>
      <c r="K5" s="2"/>
    </row>
    <row r="6" spans="1:11" ht="10.15" customHeight="1" x14ac:dyDescent="0.2">
      <c r="A6" s="46"/>
      <c r="B6" s="47"/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7" t="s">
        <v>12</v>
      </c>
      <c r="J6" s="2"/>
      <c r="K6" s="2"/>
    </row>
    <row r="7" spans="1:11" ht="10.15" customHeight="1" x14ac:dyDescent="0.2">
      <c r="A7" s="40" t="s">
        <v>13</v>
      </c>
      <c r="B7" s="41"/>
      <c r="C7" s="8" t="s">
        <v>14</v>
      </c>
      <c r="D7" s="8" t="s">
        <v>14</v>
      </c>
      <c r="E7" s="8" t="s">
        <v>14</v>
      </c>
      <c r="F7" s="8" t="s">
        <v>14</v>
      </c>
      <c r="G7" s="8" t="s">
        <v>14</v>
      </c>
      <c r="H7" s="9" t="s">
        <v>15</v>
      </c>
      <c r="I7" s="10" t="s">
        <v>16</v>
      </c>
      <c r="J7" s="2"/>
      <c r="K7" s="2"/>
    </row>
    <row r="8" spans="1:11" ht="10.7" customHeight="1" thickBot="1" x14ac:dyDescent="0.25">
      <c r="A8" s="40"/>
      <c r="B8" s="41"/>
      <c r="C8" s="8" t="s">
        <v>17</v>
      </c>
      <c r="D8" s="8" t="s">
        <v>18</v>
      </c>
      <c r="E8" s="8" t="s">
        <v>19</v>
      </c>
      <c r="F8" s="8" t="s">
        <v>20</v>
      </c>
      <c r="G8" s="8" t="s">
        <v>19</v>
      </c>
      <c r="H8" s="11" t="s">
        <v>21</v>
      </c>
      <c r="I8" s="12" t="s">
        <v>22</v>
      </c>
      <c r="J8" s="2"/>
      <c r="K8" s="2"/>
    </row>
    <row r="9" spans="1:11" ht="22.5" customHeight="1" thickBot="1" x14ac:dyDescent="0.25">
      <c r="A9" s="36"/>
      <c r="B9" s="37"/>
      <c r="C9" s="13" t="s">
        <v>23</v>
      </c>
      <c r="D9" s="13" t="s">
        <v>24</v>
      </c>
      <c r="E9" s="13" t="s">
        <v>8</v>
      </c>
      <c r="F9" s="13" t="s">
        <v>9</v>
      </c>
      <c r="G9" s="13" t="s">
        <v>25</v>
      </c>
      <c r="H9" s="13" t="s">
        <v>26</v>
      </c>
      <c r="I9" s="13" t="s">
        <v>27</v>
      </c>
      <c r="J9" s="2"/>
      <c r="K9" s="2"/>
    </row>
    <row r="10" spans="1:11" ht="12.75" customHeight="1" thickBot="1" x14ac:dyDescent="0.25">
      <c r="A10" s="31">
        <v>40940</v>
      </c>
      <c r="B10" s="32"/>
      <c r="C10" s="14">
        <v>94.174118041992188</v>
      </c>
      <c r="D10" s="14">
        <v>3.0119521617889404</v>
      </c>
      <c r="E10" s="14">
        <v>2.1137411594390869</v>
      </c>
      <c r="F10" s="15">
        <v>0.33223310112953186</v>
      </c>
      <c r="G10" s="14">
        <v>2.4459743499755859</v>
      </c>
      <c r="H10" s="14">
        <v>37.957705829264448</v>
      </c>
      <c r="I10" s="14">
        <v>49.595133359918563</v>
      </c>
      <c r="J10" s="2"/>
      <c r="K10" s="2"/>
    </row>
    <row r="11" spans="1:11" ht="12.75" customHeight="1" thickBot="1" x14ac:dyDescent="0.25">
      <c r="A11" s="31">
        <v>40941</v>
      </c>
      <c r="B11" s="32"/>
      <c r="C11" s="16">
        <v>94.526901245117188</v>
      </c>
      <c r="D11" s="16">
        <v>2.7098798751831055</v>
      </c>
      <c r="E11" s="16">
        <v>2.0862634181976318</v>
      </c>
      <c r="F11" s="17">
        <v>0.36318117380142212</v>
      </c>
      <c r="G11" s="16">
        <v>2.4494445323944092</v>
      </c>
      <c r="H11" s="16">
        <v>37.836039552480962</v>
      </c>
      <c r="I11" s="16">
        <v>49.515481759702126</v>
      </c>
      <c r="J11" s="2"/>
      <c r="K11" s="2"/>
    </row>
    <row r="12" spans="1:11" ht="12.75" customHeight="1" thickBot="1" x14ac:dyDescent="0.25">
      <c r="A12" s="31">
        <v>40942</v>
      </c>
      <c r="B12" s="32"/>
      <c r="C12" s="16">
        <v>94.538833618164063</v>
      </c>
      <c r="D12" s="16">
        <v>2.6867685317993164</v>
      </c>
      <c r="E12" s="16">
        <v>2.1408987045288086</v>
      </c>
      <c r="F12" s="17">
        <v>0.34365174174308777</v>
      </c>
      <c r="G12" s="16">
        <v>2.4845504760742187</v>
      </c>
      <c r="H12" s="16">
        <v>37.799255917059753</v>
      </c>
      <c r="I12" s="16">
        <v>49.482916731241644</v>
      </c>
      <c r="J12" s="2"/>
      <c r="K12" s="2"/>
    </row>
    <row r="13" spans="1:11" ht="12.75" customHeight="1" thickBot="1" x14ac:dyDescent="0.25">
      <c r="A13" s="31">
        <v>40943</v>
      </c>
      <c r="B13" s="32"/>
      <c r="C13" s="16">
        <v>94.394126892089844</v>
      </c>
      <c r="D13" s="16">
        <v>2.7987000942230225</v>
      </c>
      <c r="E13" s="16">
        <v>2.0678114891052246</v>
      </c>
      <c r="F13" s="17">
        <v>0.35143876075744629</v>
      </c>
      <c r="G13" s="16">
        <v>2.4192502498626709</v>
      </c>
      <c r="H13" s="16">
        <v>37.922429214917528</v>
      </c>
      <c r="I13" s="16">
        <v>49.581889103871994</v>
      </c>
      <c r="J13" s="2"/>
      <c r="K13" s="2"/>
    </row>
    <row r="14" spans="1:11" ht="12.75" customHeight="1" thickBot="1" x14ac:dyDescent="0.25">
      <c r="A14" s="31">
        <v>40944</v>
      </c>
      <c r="B14" s="32"/>
      <c r="C14" s="16">
        <v>94.321182250976563</v>
      </c>
      <c r="D14" s="16">
        <v>2.8693101406097412</v>
      </c>
      <c r="E14" s="16">
        <v>2.0631952285766602</v>
      </c>
      <c r="F14" s="17">
        <v>0.34004166722297668</v>
      </c>
      <c r="G14" s="16">
        <v>2.4032368659973145</v>
      </c>
      <c r="H14" s="16">
        <v>37.961634936970938</v>
      </c>
      <c r="I14" s="16">
        <v>49.614533838107619</v>
      </c>
      <c r="J14" s="2"/>
      <c r="K14" s="2"/>
    </row>
    <row r="15" spans="1:11" ht="12.75" customHeight="1" thickBot="1" x14ac:dyDescent="0.25">
      <c r="A15" s="31">
        <v>40945</v>
      </c>
      <c r="B15" s="32"/>
      <c r="C15" s="16">
        <v>94.25347900390625</v>
      </c>
      <c r="D15" s="16">
        <v>2.9085197448730469</v>
      </c>
      <c r="E15" s="16">
        <v>2.0999040603637695</v>
      </c>
      <c r="F15" s="17">
        <v>0.32314032316207886</v>
      </c>
      <c r="G15" s="16">
        <v>2.4230444431304932</v>
      </c>
      <c r="H15" s="16">
        <v>37.971906962721263</v>
      </c>
      <c r="I15" s="16">
        <v>49.615548875404585</v>
      </c>
      <c r="J15" s="2"/>
      <c r="K15" s="2"/>
    </row>
    <row r="16" spans="1:11" ht="12.75" customHeight="1" thickBot="1" x14ac:dyDescent="0.25">
      <c r="A16" s="31">
        <v>40946</v>
      </c>
      <c r="B16" s="32"/>
      <c r="C16" s="16">
        <v>94.270286560058594</v>
      </c>
      <c r="D16" s="16">
        <v>2.8841507434844971</v>
      </c>
      <c r="E16" s="16">
        <v>2.1802401542663574</v>
      </c>
      <c r="F16" s="17">
        <v>0.29989126324653625</v>
      </c>
      <c r="G16" s="16">
        <v>2.4801313877105713</v>
      </c>
      <c r="H16" s="16">
        <v>37.908963819697007</v>
      </c>
      <c r="I16" s="16">
        <v>49.558913755502111</v>
      </c>
      <c r="J16" s="2"/>
      <c r="K16" s="2"/>
    </row>
    <row r="17" spans="1:11" ht="12.75" customHeight="1" thickBot="1" x14ac:dyDescent="0.25">
      <c r="A17" s="31">
        <v>40947</v>
      </c>
      <c r="B17" s="32"/>
      <c r="C17" s="16">
        <v>94.273483276367188</v>
      </c>
      <c r="D17" s="16">
        <v>2.8945581912994385</v>
      </c>
      <c r="E17" s="16">
        <v>2.1993064880371094</v>
      </c>
      <c r="F17" s="17">
        <v>0.29338306188583374</v>
      </c>
      <c r="G17" s="16">
        <v>2.4926896095275879</v>
      </c>
      <c r="H17" s="16">
        <v>37.889026006089672</v>
      </c>
      <c r="I17" s="16">
        <v>49.543299485622015</v>
      </c>
      <c r="J17" s="2"/>
      <c r="K17" s="2"/>
    </row>
    <row r="18" spans="1:11" ht="12.75" customHeight="1" thickBot="1" x14ac:dyDescent="0.25">
      <c r="A18" s="31">
        <v>40948</v>
      </c>
      <c r="B18" s="32"/>
      <c r="C18" s="16">
        <v>94.297012329101563</v>
      </c>
      <c r="D18" s="16">
        <v>2.8608100414276123</v>
      </c>
      <c r="E18" s="16">
        <v>2.1971964836120605</v>
      </c>
      <c r="F18" s="17">
        <v>0.28587377071380615</v>
      </c>
      <c r="G18" s="16">
        <v>2.4830703735351562</v>
      </c>
      <c r="H18" s="16">
        <v>37.896761438337499</v>
      </c>
      <c r="I18" s="16">
        <v>49.554542984303005</v>
      </c>
      <c r="J18" s="2"/>
      <c r="K18" s="2"/>
    </row>
    <row r="19" spans="1:11" ht="12.75" customHeight="1" thickBot="1" x14ac:dyDescent="0.25">
      <c r="A19" s="31">
        <v>40949</v>
      </c>
      <c r="B19" s="32"/>
      <c r="C19" s="16">
        <v>94.177520751953125</v>
      </c>
      <c r="D19" s="16">
        <v>2.9514765739440918</v>
      </c>
      <c r="E19" s="16">
        <v>2.2003192901611328</v>
      </c>
      <c r="F19" s="17">
        <v>0.27680984139442444</v>
      </c>
      <c r="G19" s="16">
        <v>2.4771292209625244</v>
      </c>
      <c r="H19" s="16">
        <v>37.946222271404523</v>
      </c>
      <c r="I19" s="16">
        <v>49.587314787022343</v>
      </c>
      <c r="J19" s="2"/>
      <c r="K19" s="2"/>
    </row>
    <row r="20" spans="1:11" ht="12.75" customHeight="1" thickBot="1" x14ac:dyDescent="0.25">
      <c r="A20" s="31">
        <v>40950</v>
      </c>
      <c r="B20" s="32"/>
      <c r="C20" s="16">
        <v>94.071144104003906</v>
      </c>
      <c r="D20" s="16">
        <v>3.0273227691650391</v>
      </c>
      <c r="E20" s="16">
        <v>2.2006192207336426</v>
      </c>
      <c r="F20" s="17">
        <v>0.25570777058601379</v>
      </c>
      <c r="G20" s="16">
        <v>2.456326961517334</v>
      </c>
      <c r="H20" s="16">
        <v>38.009270609599199</v>
      </c>
      <c r="I20" s="16">
        <v>49.638122270459441</v>
      </c>
      <c r="J20" s="2"/>
      <c r="K20" s="2"/>
    </row>
    <row r="21" spans="1:11" ht="12.75" customHeight="1" thickBot="1" x14ac:dyDescent="0.25">
      <c r="A21" s="31">
        <v>40951</v>
      </c>
      <c r="B21" s="32"/>
      <c r="C21" s="16">
        <v>93.848892211914063</v>
      </c>
      <c r="D21" s="16">
        <v>3.1931712627410889</v>
      </c>
      <c r="E21" s="16">
        <v>2.2648892402648926</v>
      </c>
      <c r="F21" s="17">
        <v>0.22700957953929901</v>
      </c>
      <c r="G21" s="16">
        <v>2.491898775100708</v>
      </c>
      <c r="H21" s="16">
        <v>38.054435199718824</v>
      </c>
      <c r="I21" s="16">
        <v>49.655188517958315</v>
      </c>
      <c r="J21" s="2"/>
      <c r="K21" s="2"/>
    </row>
    <row r="22" spans="1:11" ht="12.75" customHeight="1" thickBot="1" x14ac:dyDescent="0.25">
      <c r="A22" s="31">
        <v>40952</v>
      </c>
      <c r="B22" s="32"/>
      <c r="C22" s="16">
        <v>94.167709350585938</v>
      </c>
      <c r="D22" s="16">
        <v>2.9538412094116211</v>
      </c>
      <c r="E22" s="16">
        <v>2.2308499813079834</v>
      </c>
      <c r="F22" s="17">
        <v>0.2326616644859314</v>
      </c>
      <c r="G22" s="16">
        <v>2.4635117053985596</v>
      </c>
      <c r="H22" s="16">
        <v>37.964788270987171</v>
      </c>
      <c r="I22" s="16">
        <v>49.614513112102664</v>
      </c>
      <c r="J22" s="2"/>
      <c r="K22" s="2"/>
    </row>
    <row r="23" spans="1:11" ht="12.75" customHeight="1" thickBot="1" x14ac:dyDescent="0.25">
      <c r="A23" s="31">
        <v>40953</v>
      </c>
      <c r="B23" s="32"/>
      <c r="C23" s="16">
        <v>94.192306518554688</v>
      </c>
      <c r="D23" s="16">
        <v>2.9510006904602051</v>
      </c>
      <c r="E23" s="16">
        <v>2.1663217544555664</v>
      </c>
      <c r="F23" s="17">
        <v>0.26440620422363281</v>
      </c>
      <c r="G23" s="16">
        <v>2.4307279586791992</v>
      </c>
      <c r="H23" s="16">
        <v>37.985943652108773</v>
      </c>
      <c r="I23" s="16">
        <v>49.633437701879956</v>
      </c>
      <c r="J23" s="2"/>
      <c r="K23" s="2"/>
    </row>
    <row r="24" spans="1:11" ht="12.75" customHeight="1" thickBot="1" x14ac:dyDescent="0.25">
      <c r="A24" s="31">
        <v>40954</v>
      </c>
      <c r="B24" s="32"/>
      <c r="C24" s="16">
        <v>94.382072448730469</v>
      </c>
      <c r="D24" s="16">
        <v>2.7926476001739502</v>
      </c>
      <c r="E24" s="16">
        <v>2.1327872276306152</v>
      </c>
      <c r="F24" s="17">
        <v>0.28509724140167236</v>
      </c>
      <c r="G24" s="16">
        <v>2.417884349822998</v>
      </c>
      <c r="H24" s="16">
        <v>37.934235597899942</v>
      </c>
      <c r="I24" s="16">
        <v>49.604856853341985</v>
      </c>
      <c r="J24" s="2"/>
      <c r="K24" s="2"/>
    </row>
    <row r="25" spans="1:11" ht="12.75" customHeight="1" thickBot="1" x14ac:dyDescent="0.25">
      <c r="A25" s="31">
        <v>40955</v>
      </c>
      <c r="B25" s="32"/>
      <c r="C25" s="16">
        <v>94.377517700195313</v>
      </c>
      <c r="D25" s="16">
        <v>2.771256685256958</v>
      </c>
      <c r="E25" s="16">
        <v>2.2254540920257568</v>
      </c>
      <c r="F25" s="17">
        <v>0.27253693342208862</v>
      </c>
      <c r="G25" s="16">
        <v>2.4979910850524902</v>
      </c>
      <c r="H25" s="16">
        <v>37.861137452008144</v>
      </c>
      <c r="I25" s="16">
        <v>49.529423411716763</v>
      </c>
      <c r="J25" s="2"/>
      <c r="K25" s="2"/>
    </row>
    <row r="26" spans="1:11" ht="12.75" customHeight="1" thickBot="1" x14ac:dyDescent="0.25">
      <c r="A26" s="31">
        <v>40956</v>
      </c>
      <c r="B26" s="32"/>
      <c r="C26" s="16">
        <v>94.234169006347656</v>
      </c>
      <c r="D26" s="16">
        <v>2.8645269870758057</v>
      </c>
      <c r="E26" s="16">
        <v>2.2893717288970947</v>
      </c>
      <c r="F26" s="17">
        <v>0.24509766697883606</v>
      </c>
      <c r="G26" s="16">
        <v>2.5344693660736084</v>
      </c>
      <c r="H26" s="16">
        <v>37.882511566364784</v>
      </c>
      <c r="I26" s="16">
        <v>49.531929305975552</v>
      </c>
      <c r="J26" s="2"/>
      <c r="K26" s="2"/>
    </row>
    <row r="27" spans="1:11" ht="12.75" customHeight="1" thickBot="1" x14ac:dyDescent="0.25">
      <c r="A27" s="31">
        <v>40957</v>
      </c>
      <c r="B27" s="32"/>
      <c r="C27" s="16">
        <v>94.128242492675781</v>
      </c>
      <c r="D27" s="16">
        <v>2.9735078811645508</v>
      </c>
      <c r="E27" s="16">
        <v>2.2616558074951172</v>
      </c>
      <c r="F27" s="17">
        <v>0.23056186735630035</v>
      </c>
      <c r="G27" s="16">
        <v>2.4922177791595459</v>
      </c>
      <c r="H27" s="16">
        <v>37.958082902953336</v>
      </c>
      <c r="I27" s="16">
        <v>49.598200023402427</v>
      </c>
      <c r="J27" s="2"/>
      <c r="K27" s="2"/>
    </row>
    <row r="28" spans="1:11" ht="12.75" customHeight="1" thickBot="1" x14ac:dyDescent="0.25">
      <c r="A28" s="31">
        <v>40958</v>
      </c>
      <c r="B28" s="32"/>
      <c r="C28" s="16">
        <v>94.284690856933594</v>
      </c>
      <c r="D28" s="16">
        <v>2.8880410194396973</v>
      </c>
      <c r="E28" s="16">
        <v>2.2450177669525146</v>
      </c>
      <c r="F28" s="17">
        <v>0.23156380653381348</v>
      </c>
      <c r="G28" s="16">
        <v>2.4765815734863281</v>
      </c>
      <c r="H28" s="16">
        <v>37.901490108347943</v>
      </c>
      <c r="I28" s="16">
        <v>49.572228973523607</v>
      </c>
      <c r="J28" s="2"/>
      <c r="K28" s="2"/>
    </row>
    <row r="29" spans="1:11" ht="12.75" customHeight="1" thickBot="1" x14ac:dyDescent="0.25">
      <c r="A29" s="31">
        <v>40959</v>
      </c>
      <c r="B29" s="32"/>
      <c r="C29" s="16">
        <v>94.407905578613281</v>
      </c>
      <c r="D29" s="16">
        <v>2.8253998756408691</v>
      </c>
      <c r="E29" s="16">
        <v>2.1983170509338379</v>
      </c>
      <c r="F29" s="17">
        <v>0.2490960955619812</v>
      </c>
      <c r="G29" s="16">
        <v>2.4474132061004639</v>
      </c>
      <c r="H29" s="16">
        <v>37.873004243834494</v>
      </c>
      <c r="I29" s="16">
        <v>49.564755023354429</v>
      </c>
      <c r="J29" s="2"/>
      <c r="K29" s="2"/>
    </row>
    <row r="30" spans="1:11" ht="12.75" customHeight="1" thickBot="1" x14ac:dyDescent="0.25">
      <c r="A30" s="31">
        <v>40960</v>
      </c>
      <c r="B30" s="32"/>
      <c r="C30" s="16">
        <v>94.263282775878906</v>
      </c>
      <c r="D30" s="16">
        <v>2.9115140438079834</v>
      </c>
      <c r="E30" s="16">
        <v>2.2288241386413574</v>
      </c>
      <c r="F30" s="17">
        <v>0.23998406529426575</v>
      </c>
      <c r="G30" s="16">
        <v>2.4688081741333008</v>
      </c>
      <c r="H30" s="16">
        <v>37.912988819491687</v>
      </c>
      <c r="I30" s="16">
        <v>49.580464308192198</v>
      </c>
      <c r="J30" s="2"/>
      <c r="K30" s="2"/>
    </row>
    <row r="31" spans="1:11" ht="12.75" customHeight="1" thickBot="1" x14ac:dyDescent="0.25">
      <c r="A31" s="31">
        <v>40961</v>
      </c>
      <c r="B31" s="32"/>
      <c r="C31" s="16">
        <v>94.421485900878906</v>
      </c>
      <c r="D31" s="16">
        <v>2.7904815673828125</v>
      </c>
      <c r="E31" s="16">
        <v>2.2116973400115967</v>
      </c>
      <c r="F31" s="17">
        <v>0.27623811364173889</v>
      </c>
      <c r="G31" s="16">
        <v>2.4879355430603027</v>
      </c>
      <c r="H31" s="16">
        <v>37.83205953138085</v>
      </c>
      <c r="I31" s="16">
        <v>49.516384733532718</v>
      </c>
      <c r="J31" s="2"/>
      <c r="K31" s="2"/>
    </row>
    <row r="32" spans="1:11" ht="12.75" customHeight="1" thickBot="1" x14ac:dyDescent="0.25">
      <c r="A32" s="31">
        <v>40962</v>
      </c>
      <c r="B32" s="32"/>
      <c r="C32" s="16">
        <v>94.265754699707031</v>
      </c>
      <c r="D32" s="16">
        <v>2.9387919902801514</v>
      </c>
      <c r="E32" s="16">
        <v>2.1659183502197266</v>
      </c>
      <c r="F32" s="17">
        <v>0.29764458537101746</v>
      </c>
      <c r="G32" s="16">
        <v>2.4635629653930664</v>
      </c>
      <c r="H32" s="16">
        <v>37.903253972816955</v>
      </c>
      <c r="I32" s="16">
        <v>49.563777828157932</v>
      </c>
      <c r="J32" s="2"/>
      <c r="K32" s="2"/>
    </row>
    <row r="33" spans="1:11" ht="12.75" customHeight="1" thickBot="1" x14ac:dyDescent="0.25">
      <c r="A33" s="31">
        <v>40963</v>
      </c>
      <c r="B33" s="32"/>
      <c r="C33" s="16">
        <v>94.262939453125</v>
      </c>
      <c r="D33" s="16">
        <v>2.9430294036865234</v>
      </c>
      <c r="E33" s="16">
        <v>2.1660215854644775</v>
      </c>
      <c r="F33" s="17">
        <v>0.29500293731689453</v>
      </c>
      <c r="G33" s="16">
        <v>2.4610245227813721</v>
      </c>
      <c r="H33" s="16">
        <v>37.905859393405443</v>
      </c>
      <c r="I33" s="16">
        <v>49.559671864426335</v>
      </c>
      <c r="J33" s="2"/>
      <c r="K33" s="2"/>
    </row>
    <row r="34" spans="1:11" ht="12.75" customHeight="1" thickBot="1" x14ac:dyDescent="0.25">
      <c r="A34" s="31">
        <v>40964</v>
      </c>
      <c r="B34" s="32"/>
      <c r="C34" s="16">
        <v>94.370285034179687</v>
      </c>
      <c r="D34" s="16">
        <v>2.8443598747253418</v>
      </c>
      <c r="E34" s="16">
        <v>2.0751538276672363</v>
      </c>
      <c r="F34" s="17">
        <v>0.37378078699111938</v>
      </c>
      <c r="G34" s="16">
        <v>2.4489345550537109</v>
      </c>
      <c r="H34" s="16">
        <v>37.886751940873282</v>
      </c>
      <c r="I34" s="16">
        <v>49.542807577449807</v>
      </c>
      <c r="J34" s="2"/>
      <c r="K34" s="2"/>
    </row>
    <row r="35" spans="1:11" ht="12.75" customHeight="1" thickBot="1" x14ac:dyDescent="0.25">
      <c r="A35" s="31">
        <v>40965</v>
      </c>
      <c r="B35" s="32"/>
      <c r="C35" s="16">
        <v>94.161201477050781</v>
      </c>
      <c r="D35" s="16">
        <v>3.018930196762085</v>
      </c>
      <c r="E35" s="16">
        <v>2.0752725601196289</v>
      </c>
      <c r="F35" s="17">
        <v>0.3709014356136322</v>
      </c>
      <c r="G35" s="16">
        <v>2.4461739063262939</v>
      </c>
      <c r="H35" s="16">
        <v>37.96213634211388</v>
      </c>
      <c r="I35" s="16">
        <v>49.58857388106977</v>
      </c>
      <c r="J35" s="2"/>
      <c r="K35" s="2"/>
    </row>
    <row r="36" spans="1:11" ht="12.75" customHeight="1" thickBot="1" x14ac:dyDescent="0.25">
      <c r="A36" s="31">
        <v>40966</v>
      </c>
      <c r="B36" s="32"/>
      <c r="C36" s="16">
        <v>94.314277648925781</v>
      </c>
      <c r="D36" s="16">
        <v>2.8924598693847656</v>
      </c>
      <c r="E36" s="16">
        <v>2.0835933685302734</v>
      </c>
      <c r="F36" s="17">
        <v>0.36774060130119324</v>
      </c>
      <c r="G36" s="16">
        <v>2.4513339996337891</v>
      </c>
      <c r="H36" s="16">
        <v>37.905220690081862</v>
      </c>
      <c r="I36" s="16">
        <v>49.553878967088558</v>
      </c>
      <c r="J36" s="2"/>
      <c r="K36" s="2"/>
    </row>
    <row r="37" spans="1:11" ht="12.75" customHeight="1" thickBot="1" x14ac:dyDescent="0.25">
      <c r="A37" s="31">
        <v>40967</v>
      </c>
      <c r="B37" s="32"/>
      <c r="C37" s="16">
        <v>94.355216979980469</v>
      </c>
      <c r="D37" s="16">
        <v>2.8407166004180908</v>
      </c>
      <c r="E37" s="16">
        <v>2.1121165752410889</v>
      </c>
      <c r="F37" s="17">
        <v>0.356484055519104</v>
      </c>
      <c r="G37" s="16">
        <v>2.4686007499694824</v>
      </c>
      <c r="H37" s="16">
        <v>37.878689424327753</v>
      </c>
      <c r="I37" s="16">
        <v>49.533302067100735</v>
      </c>
      <c r="J37" s="2"/>
      <c r="K37" s="2"/>
    </row>
    <row r="38" spans="1:11" ht="12.75" customHeight="1" thickBot="1" x14ac:dyDescent="0.25">
      <c r="A38" s="31">
        <v>40968</v>
      </c>
      <c r="B38" s="32"/>
      <c r="C38" s="16">
        <v>94.23455810546875</v>
      </c>
      <c r="D38" s="16">
        <v>2.9494791030883789</v>
      </c>
      <c r="E38" s="16">
        <v>2.0976016521453857</v>
      </c>
      <c r="F38" s="17">
        <v>0.34257820248603821</v>
      </c>
      <c r="G38" s="16">
        <v>2.4401798248291016</v>
      </c>
      <c r="H38" s="16">
        <v>37.947070277032751</v>
      </c>
      <c r="I38" s="16">
        <v>49.589066493947541</v>
      </c>
      <c r="J38" s="2"/>
      <c r="K38" s="2"/>
    </row>
    <row r="39" spans="1:11" ht="12.75" customHeight="1" thickBot="1" x14ac:dyDescent="0.25">
      <c r="A39" s="33" t="s">
        <v>28</v>
      </c>
      <c r="B39" s="34"/>
      <c r="C39" s="18">
        <f t="shared" ref="C39:I39" si="0">AVERAGE(C10:C38)</f>
        <v>94.274848148740574</v>
      </c>
      <c r="D39" s="18">
        <f t="shared" si="0"/>
        <v>2.8947105078861632</v>
      </c>
      <c r="E39" s="18">
        <f t="shared" si="0"/>
        <v>2.1648399912077805</v>
      </c>
      <c r="F39" s="18">
        <f t="shared" si="0"/>
        <v>0.29737028685109368</v>
      </c>
      <c r="G39" s="18">
        <f t="shared" si="0"/>
        <v>2.4622102934738685</v>
      </c>
      <c r="H39" s="18">
        <f t="shared" si="0"/>
        <v>37.91892675669969</v>
      </c>
      <c r="I39" s="18">
        <f t="shared" si="0"/>
        <v>49.5731088825992</v>
      </c>
      <c r="J39" s="2"/>
      <c r="K39" s="2"/>
    </row>
    <row r="40" spans="1:11" ht="8.1" customHeight="1" x14ac:dyDescent="0.2"/>
    <row r="41" spans="1:11" ht="12.75" customHeight="1" x14ac:dyDescent="0.2">
      <c r="A41" s="19" t="s">
        <v>29</v>
      </c>
      <c r="H41" s="35" t="s">
        <v>30</v>
      </c>
      <c r="I41" s="35"/>
      <c r="J41" s="20"/>
      <c r="K41" s="20"/>
    </row>
    <row r="42" spans="1:11" ht="13.5" thickBot="1" x14ac:dyDescent="0.25"/>
    <row r="43" spans="1:11" ht="23.25" thickBot="1" x14ac:dyDescent="0.25">
      <c r="A43" s="36"/>
      <c r="B43" s="37"/>
      <c r="C43" s="13" t="s">
        <v>23</v>
      </c>
      <c r="D43" s="13" t="s">
        <v>24</v>
      </c>
      <c r="E43" s="13" t="s">
        <v>8</v>
      </c>
      <c r="F43" s="13" t="s">
        <v>9</v>
      </c>
      <c r="G43" s="13" t="s">
        <v>25</v>
      </c>
      <c r="H43" s="13" t="s">
        <v>31</v>
      </c>
      <c r="I43" s="13" t="s">
        <v>32</v>
      </c>
    </row>
    <row r="44" spans="1:11" ht="13.5" thickBot="1" x14ac:dyDescent="0.25">
      <c r="A44" s="38" t="s">
        <v>33</v>
      </c>
      <c r="B44" s="39"/>
      <c r="C44" s="21">
        <f t="shared" ref="C44:I44" si="1">MAX(C10:C38)</f>
        <v>94.538833618164063</v>
      </c>
      <c r="D44" s="22">
        <f t="shared" si="1"/>
        <v>3.1931712627410889</v>
      </c>
      <c r="E44" s="21">
        <f t="shared" si="1"/>
        <v>2.2893717288970947</v>
      </c>
      <c r="F44" s="21">
        <f t="shared" si="1"/>
        <v>0.37378078699111938</v>
      </c>
      <c r="G44" s="22">
        <f t="shared" si="1"/>
        <v>2.5344693660736084</v>
      </c>
      <c r="H44" s="21">
        <f t="shared" si="1"/>
        <v>38.054435199718824</v>
      </c>
      <c r="I44" s="23">
        <f t="shared" si="1"/>
        <v>49.655188517958315</v>
      </c>
    </row>
    <row r="45" spans="1:11" ht="13.5" thickBot="1" x14ac:dyDescent="0.25">
      <c r="A45" s="38" t="s">
        <v>34</v>
      </c>
      <c r="B45" s="39"/>
      <c r="C45" s="24">
        <f t="shared" ref="C45:I45" si="2">MIN(C10:C38)</f>
        <v>93.848892211914063</v>
      </c>
      <c r="D45" s="21">
        <f t="shared" si="2"/>
        <v>2.6867685317993164</v>
      </c>
      <c r="E45" s="21">
        <f t="shared" si="2"/>
        <v>2.0631952285766602</v>
      </c>
      <c r="F45" s="24">
        <f t="shared" si="2"/>
        <v>0.22700957953929901</v>
      </c>
      <c r="G45" s="21">
        <f t="shared" si="2"/>
        <v>2.4032368659973145</v>
      </c>
      <c r="H45" s="24">
        <f t="shared" si="2"/>
        <v>37.799255917059753</v>
      </c>
      <c r="I45" s="21">
        <f t="shared" si="2"/>
        <v>49.482916731241644</v>
      </c>
    </row>
    <row r="46" spans="1:11" ht="13.5" thickBot="1" x14ac:dyDescent="0.25">
      <c r="A46" s="29" t="s">
        <v>35</v>
      </c>
      <c r="B46" s="30"/>
      <c r="C46" s="21">
        <f t="shared" ref="C46:I46" si="3">STDEV(C10:C38)</f>
        <v>0.13731062006862718</v>
      </c>
      <c r="D46" s="25">
        <f t="shared" si="3"/>
        <v>0.10280886787063172</v>
      </c>
      <c r="E46" s="21">
        <f t="shared" si="3"/>
        <v>6.7106977201650042E-2</v>
      </c>
      <c r="F46" s="21">
        <f t="shared" si="3"/>
        <v>4.8454393082788517E-2</v>
      </c>
      <c r="G46" s="25">
        <f t="shared" si="3"/>
        <v>2.8771622877750803E-2</v>
      </c>
      <c r="H46" s="21">
        <f t="shared" si="3"/>
        <v>5.5107714434775204E-2</v>
      </c>
      <c r="I46" s="26">
        <f t="shared" si="3"/>
        <v>4.0402921348840007E-2</v>
      </c>
    </row>
    <row r="48" spans="1:11" x14ac:dyDescent="0.2">
      <c r="C48" s="27">
        <f>COUNTIF(C10:C38,"&lt;84.0")</f>
        <v>0</v>
      </c>
      <c r="D48" s="27">
        <f>COUNTIF(D10:D38,"&gt;11.0")</f>
        <v>0</v>
      </c>
      <c r="E48" s="27">
        <f>COUNTIF(E10:E38,"&gt;4.0")</f>
        <v>0</v>
      </c>
      <c r="F48" s="27">
        <f>COUNTIF(F10:F38,"&gt;3.0")</f>
        <v>0</v>
      </c>
      <c r="G48" s="27">
        <f>COUNTIF(G10:G38,"&gt;4.0")</f>
        <v>0</v>
      </c>
      <c r="H48" s="27">
        <f>COUNTIF(H10:H38,"&lt;37.30")</f>
        <v>0</v>
      </c>
      <c r="I48" s="27">
        <f>COUNTIF(I10:I38,"&lt;48.20")</f>
        <v>0</v>
      </c>
    </row>
    <row r="49" spans="3:9" x14ac:dyDescent="0.2">
      <c r="C49" s="28"/>
      <c r="D49" s="28"/>
      <c r="E49" s="28"/>
      <c r="F49" s="28"/>
      <c r="G49" s="27"/>
      <c r="H49" s="27">
        <f>COUNTIF(H10:H38,"&gt;43.60")</f>
        <v>0</v>
      </c>
      <c r="I49" s="27">
        <f>COUNTIF(I10:I38,"&gt;53.20")</f>
        <v>0</v>
      </c>
    </row>
  </sheetData>
  <mergeCells count="43">
    <mergeCell ref="A13:B13"/>
    <mergeCell ref="A1:I1"/>
    <mergeCell ref="A3:I3"/>
    <mergeCell ref="A4:I4"/>
    <mergeCell ref="A5:F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6:B46"/>
    <mergeCell ref="A38:B38"/>
    <mergeCell ref="A39:B39"/>
    <mergeCell ref="H41:I41"/>
    <mergeCell ref="A43:B43"/>
    <mergeCell ref="A44:B44"/>
    <mergeCell ref="A45:B45"/>
  </mergeCells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Naco</vt:lpstr>
      <vt:lpstr>Fenosa</vt:lpstr>
      <vt:lpstr>Fenosa!Área_de_impresión</vt:lpstr>
      <vt:lpstr>Naco!Área_de_impresión</vt:lpstr>
      <vt:lpstr>Fenosa!Títulos_a_imprimir</vt:lpstr>
      <vt:lpstr>Naco!Títulos_a_imprimir</vt:lpstr>
    </vt:vector>
  </TitlesOfParts>
  <Company>Pemex Gas y Petroquimica Basica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dcterms:created xsi:type="dcterms:W3CDTF">2012-03-06T17:54:37Z</dcterms:created>
  <dcterms:modified xsi:type="dcterms:W3CDTF">2015-06-26T16:33:17Z</dcterms:modified>
</cp:coreProperties>
</file>